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hnatan.silva\Downloads\"/>
    </mc:Choice>
  </mc:AlternateContent>
  <xr:revisionPtr revIDLastSave="0" documentId="8_{F3077E47-1DF2-452C-A4D1-AB4137119FE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nsolidação das Demandas SEDES" sheetId="1" r:id="rId1"/>
    <sheet name="Resumo Orçamentário " sheetId="5" r:id="rId2"/>
  </sheets>
  <externalReferences>
    <externalReference r:id="rId3"/>
    <externalReference r:id="rId4"/>
  </externalReferences>
  <definedNames>
    <definedName name="_xlnm._FilterDatabase" localSheetId="0" hidden="1">'Consolidação das Demandas SEDES'!$A$5:$O$47</definedName>
    <definedName name="_xlnm._FilterDatabase" localSheetId="1" hidden="1">'Resumo Orçamentário '!$A$2:$D$9</definedName>
    <definedName name="_xlnm.Print_Area" localSheetId="0">'Consolidação das Demandas SEDES'!$A$1:$O$45</definedName>
    <definedName name="_xlnm.Print_Area" localSheetId="1">'Resumo Orçamentário '!$A$1:$D$20</definedName>
    <definedName name="FAETEC">[1]!Tab_Mes[Mês]</definedName>
    <definedName name="Tab_mês">[2]!Tab_Mes[Mês]</definedName>
    <definedName name="Tab_Subelemento">[2]!Tab_ND[#Data]</definedName>
    <definedName name="_xlnm.Print_Titles" localSheetId="0">'Consolidação das Demandas SEDES'!$4:$5</definedName>
    <definedName name="_xlnm.Print_Titles" localSheetId="1">'Resumo Orçamentário '!$2:$2</definedName>
  </definedNames>
  <calcPr calcId="191029"/>
</workbook>
</file>

<file path=xl/calcChain.xml><?xml version="1.0" encoding="utf-8"?>
<calcChain xmlns="http://schemas.openxmlformats.org/spreadsheetml/2006/main">
  <c r="D69" i="1" l="1"/>
  <c r="D67" i="1"/>
  <c r="D68" i="1" s="1"/>
  <c r="D66" i="1"/>
  <c r="D64" i="1"/>
  <c r="D62" i="1"/>
  <c r="D61" i="1"/>
  <c r="D60" i="1"/>
  <c r="D59" i="1"/>
  <c r="D58" i="1"/>
  <c r="D57" i="1"/>
  <c r="D55" i="1"/>
  <c r="D54" i="1"/>
  <c r="D70" i="1"/>
  <c r="D65" i="1"/>
  <c r="D56" i="1"/>
  <c r="D16" i="5"/>
  <c r="D13" i="5"/>
  <c r="D14" i="5" s="1"/>
  <c r="D11" i="5"/>
  <c r="D9" i="5"/>
  <c r="D7" i="5"/>
  <c r="D6" i="5"/>
  <c r="D3" i="5"/>
  <c r="D4" i="5"/>
  <c r="D18" i="5"/>
  <c r="D19" i="5" s="1"/>
  <c r="D15" i="5"/>
  <c r="D10" i="5"/>
  <c r="D8" i="5"/>
  <c r="D63" i="1" l="1"/>
  <c r="D71" i="1"/>
  <c r="D17" i="5"/>
  <c r="D5" i="5"/>
  <c r="D12" i="5"/>
  <c r="D20" i="5" l="1"/>
</calcChain>
</file>

<file path=xl/sharedStrings.xml><?xml version="1.0" encoding="utf-8"?>
<sst xmlns="http://schemas.openxmlformats.org/spreadsheetml/2006/main" count="620" uniqueCount="252">
  <si>
    <t>JUSTIFICATIVA DA CONTRATAÇÃO</t>
  </si>
  <si>
    <t>GRAU DE PRIORIDADE</t>
  </si>
  <si>
    <t>RESPONSÁVEL PELA DEMANDA</t>
  </si>
  <si>
    <t>QUANTIDADE ESTIMADA</t>
  </si>
  <si>
    <t>DESCRIÇÃO DO OBJETO</t>
  </si>
  <si>
    <t>TIPO DE CONTRATAÇÃO</t>
  </si>
  <si>
    <t>UNIDADE DE MEDIDA</t>
  </si>
  <si>
    <t>PRAZO</t>
  </si>
  <si>
    <t>PROGRAMA DE TRABALHO</t>
  </si>
  <si>
    <t>CLASSIFICAÇÃO ORÇAMENTÁRIA</t>
  </si>
  <si>
    <t xml:space="preserve">GRUPO DE NATUREZA DA DESPESA </t>
  </si>
  <si>
    <t>INFORMAÇÕES DA DEMANDA</t>
  </si>
  <si>
    <t>INFORMAÇÕES ORÇAMENTÁRIAS</t>
  </si>
  <si>
    <t>Nova Contratação</t>
  </si>
  <si>
    <t>Serviço</t>
  </si>
  <si>
    <t>20.02.2025</t>
  </si>
  <si>
    <t>Alta</t>
  </si>
  <si>
    <t xml:space="preserve">Gerência de Comercialização e Logística de Negócios - GECOM </t>
  </si>
  <si>
    <t>22.661.0035.1308 - Implantação e Gestão de Polos Empresariais</t>
  </si>
  <si>
    <t>3 - Outras despesas Correntes (Custeio)</t>
  </si>
  <si>
    <t>Média</t>
  </si>
  <si>
    <t>Avaliação dos imóveis</t>
  </si>
  <si>
    <t>Manter os  valor dos imóveis atualizados para alienação e para cessão de direitos.</t>
  </si>
  <si>
    <t xml:space="preserve">Média </t>
  </si>
  <si>
    <t>Jéssica Monteiro da Silva</t>
  </si>
  <si>
    <t>3.3.90.39 - Outros Serviços de Terceiros - PJ</t>
  </si>
  <si>
    <t>01.01.2025</t>
  </si>
  <si>
    <t xml:space="preserve">Marcelo Marques </t>
  </si>
  <si>
    <t>Subsecretaria de Estado de Integração e Desenvolvimento Regional - SUBDES</t>
  </si>
  <si>
    <t>01.05.2025</t>
  </si>
  <si>
    <t xml:space="preserve">Lucas Barbosa </t>
  </si>
  <si>
    <t>01.03.2025</t>
  </si>
  <si>
    <t>Reflorestamento, cortina vegetal e paisagismo do Cercado da Pedra</t>
  </si>
  <si>
    <t>Condicionantes ambiental e urbanística - vai liberar a hipoteca da quadra XII - Continuidade de contrato</t>
  </si>
  <si>
    <t>Contrato nº. 001/2021 em vigor</t>
  </si>
  <si>
    <t>01.02.2025</t>
  </si>
  <si>
    <t>Manutenção de áreas</t>
  </si>
  <si>
    <t>Para cercas, limpeza, descarte de resíduos, placas, reintegração de posse etc de áreas/lotes.</t>
  </si>
  <si>
    <t>01.04.2025</t>
  </si>
  <si>
    <t>Serviços de plotagem de projetos</t>
  </si>
  <si>
    <t>Para Impressão de projetos no formato A0, A1, A2 e A3.</t>
  </si>
  <si>
    <t>Projetos e estudos ambientais destinados aos polos existentes, futuros ou áreas, referentes à licenciamento ambiental.</t>
  </si>
  <si>
    <t>Ação de reintegração de posse</t>
  </si>
  <si>
    <t>Atender as decisões judiciais.</t>
  </si>
  <si>
    <t>4.4.90.51 - Obras e Instalações</t>
  </si>
  <si>
    <t>4 - Investimentos</t>
  </si>
  <si>
    <t>23.122.0035.2070 - Administração da Unidade</t>
  </si>
  <si>
    <t>3.3.90.30 - Material de Consumo</t>
  </si>
  <si>
    <t xml:space="preserve">Atualmente, a frota oficial da SEDES é composta por 05 (cinco) veículos automotores, locados para as demandas oficiais tais como viagens e reuniões externas, onde utilizam de combustiveis como fonte de energia. </t>
  </si>
  <si>
    <t xml:space="preserve">Litros </t>
  </si>
  <si>
    <t>19.200 litros/ano</t>
  </si>
  <si>
    <t>Paulo César Silva</t>
  </si>
  <si>
    <t>Grupo de Administração - GA</t>
  </si>
  <si>
    <t>Contrato nº. 014/2023 renovação</t>
  </si>
  <si>
    <t>03.11.2025</t>
  </si>
  <si>
    <t>Atender as atividades desta Secretaria, com deslocamento de servidores, para cumprimento de atividades institucionais do Governo.</t>
  </si>
  <si>
    <t>Unidade</t>
  </si>
  <si>
    <t>3.3.90.33 - Passagens e Despesas com Locomoção</t>
  </si>
  <si>
    <t>Contrato nº. 004/2023 renovação</t>
  </si>
  <si>
    <t>20.04.2025</t>
  </si>
  <si>
    <t>Prestação de serviços de copa e garçom</t>
  </si>
  <si>
    <t>Atendimento ao público em geral.</t>
  </si>
  <si>
    <t>Sabrina de Aguiar Ferreira</t>
  </si>
  <si>
    <t>3.3.90.37 - Locação de mão-de-obra</t>
  </si>
  <si>
    <t>Contrato SECTI nº. 004/2021                       renovação</t>
  </si>
  <si>
    <t>22.07.2025</t>
  </si>
  <si>
    <t>Locação de 05 (cinco) veiculos automotores, sem motorista</t>
  </si>
  <si>
    <t>Abastecimento de combustíveis da frota oficial</t>
  </si>
  <si>
    <t>Médio</t>
  </si>
  <si>
    <t>Prestação de serviços de manutenção preventiva e corretiva nos aparelhos de ar condicionado.</t>
  </si>
  <si>
    <t>Assegurar um bom estado de conservação dos aparelhos.</t>
  </si>
  <si>
    <t>25 aparelhos</t>
  </si>
  <si>
    <t>01.09.2025</t>
  </si>
  <si>
    <t>Locação de máquina de café autosserviço automática</t>
  </si>
  <si>
    <t>Atender as solicitações do gabinete, responsável pela recepção de autoridades, de representantes da iniciativa privada, com máquinas automáticas, proporcionando a produção individual.</t>
  </si>
  <si>
    <t>Renovação Contratual</t>
  </si>
  <si>
    <t>Baixo</t>
  </si>
  <si>
    <t>Contrato SECTIDES nº. 001/2021                renovação</t>
  </si>
  <si>
    <t>20.06.2025</t>
  </si>
  <si>
    <t xml:space="preserve">Manutenção dos serviços de comunicação de uso contínuo, viabilizando assim melhor difusão de informações entre  órgãos e entidades, e entre o Estado e a sociedade. </t>
  </si>
  <si>
    <t>Alto</t>
  </si>
  <si>
    <t>Marly Terezinha Cardoso</t>
  </si>
  <si>
    <t>Posto</t>
  </si>
  <si>
    <t>Prestação de serviços de telefonia fixa local e interurbana, 0800 e tridígito, com o objetivo de operacionalizar a rede telefônica corporativa do Governo do Estado do Espírito Santo.</t>
  </si>
  <si>
    <t>Contrato n° 2024.000012.49101.01 renovação</t>
  </si>
  <si>
    <t>29.05.2025</t>
  </si>
  <si>
    <t>01.06.2025</t>
  </si>
  <si>
    <t>Douciana Bruno de Souza Bergamin</t>
  </si>
  <si>
    <t xml:space="preserve">Nova Contratação </t>
  </si>
  <si>
    <t>Grupo de Recursos Humanos - GRH</t>
  </si>
  <si>
    <t>Aquisição de vale transporte para  demanda de serviços externos.</t>
  </si>
  <si>
    <t xml:space="preserve">A aquisição de vale transporte é uma despesa devida ao servidor público, conforme dispõe o art. 89 da LC 46/94 e ao estagiário em conformidade com o art. 24 do Dec. 3388-R para o deslocamento da residência ao local de trabalho. </t>
  </si>
  <si>
    <t>Locação de Equipamentos de Telecomunicação com capacidade de comutação TDM/IP (PABX).</t>
  </si>
  <si>
    <t>A utilização de Central de Ramais Telefônicos e aparelhos telefônicos IPs é a estrutura mais recomendada para a infraestrutura física atual da sede da SEDES.</t>
  </si>
  <si>
    <t>Johnatan da Silva Gonçalves</t>
  </si>
  <si>
    <t>Núcleo de Informática - NUINF</t>
  </si>
  <si>
    <t>3.3.90.40 - Serviços de TIC - PJ</t>
  </si>
  <si>
    <t>Aquisição de Switchs e serviço de instalação</t>
  </si>
  <si>
    <t>O alto uso da tecnologia da informação no dia-a-dia se tornou essencial e a modernização e alta disponibilidade desse recurso é necessario para um continuo e bom serviço do servidor.</t>
  </si>
  <si>
    <t xml:space="preserve">Aquisição de APs WiFi </t>
  </si>
  <si>
    <t>4.4.90.52 - Equipamentos e Material Permanente</t>
  </si>
  <si>
    <t>Contrato nº. 005/2023 renovação</t>
  </si>
  <si>
    <t>Necessário devido a atualização de componentes e utilização de internet no ambiente de trabalho, Notebooks, Smart TVs, Reuniões</t>
  </si>
  <si>
    <t xml:space="preserve">3.3.90.49 - Auxílio Transporte </t>
  </si>
  <si>
    <t>Participação em cursos, inscrições em seminários e provas de certificação aderentes ao PPI/ES</t>
  </si>
  <si>
    <t xml:space="preserve">Capacitar os servidores da CPPI / atualização acerca dos temas afins ao setor </t>
  </si>
  <si>
    <t xml:space="preserve">Simone Lemos Vieira </t>
  </si>
  <si>
    <t xml:space="preserve">Nova contratação </t>
  </si>
  <si>
    <t xml:space="preserve">Unidade </t>
  </si>
  <si>
    <t>Coordenação do Programa de Parcerias de Investimentos - CPPI</t>
  </si>
  <si>
    <t>Contatação de estudos de PPP e Concessões em conformidade com a Lei 1.051/23</t>
  </si>
  <si>
    <t>4.4.90.35 – Serviços de Consultoria</t>
  </si>
  <si>
    <t>Prestação de serviços de Consultoria</t>
  </si>
  <si>
    <t>23.130. 0060.1153 - Estruturação de Projetos de Parcerias de Investimentos</t>
  </si>
  <si>
    <t xml:space="preserve">Estudo de PPP contratado (Fundo de Apoio a Estruturação de Projetos de Parcerias e Desestatização do Espirito Santo - FEPES) </t>
  </si>
  <si>
    <t>23.130. 0060.2370 - Coordenação do Programa de  Parcerias de Investimentos</t>
  </si>
  <si>
    <t>23.691.0035.8295 - Atração, Retenção e Promoção de Oportunidade de Negócios</t>
  </si>
  <si>
    <t xml:space="preserve">Humberto Queiroz </t>
  </si>
  <si>
    <t>Gerência de Competitividade - GECOMP</t>
  </si>
  <si>
    <t>Atender ao Programa GERAR</t>
  </si>
  <si>
    <t>NATUREZA DA DESPESA</t>
  </si>
  <si>
    <t>FONTE</t>
  </si>
  <si>
    <t>500 - Recursos de Caixa do Tesouro</t>
  </si>
  <si>
    <t>704 - Transf. da União Ref. às part. na exploração de Petróleo e Gás Natural destinadas ao FEP - Lei 9.478/1997</t>
  </si>
  <si>
    <t xml:space="preserve">TOTAL </t>
  </si>
  <si>
    <t>Levantamento para desmembramento, parcelamento de lotes e mapeamento das invasões a serem regularizadas / reintegradas, e levantamentos Planialtimétricos em geral.</t>
  </si>
  <si>
    <t>Serviços topográficos / levantamento topográfico de polos e áreas / demarcação de lotes</t>
  </si>
  <si>
    <t>Estudos ambientais</t>
  </si>
  <si>
    <t>Aquisição de café em grãos.</t>
  </si>
  <si>
    <t>Atender a demanda do consumo de café em grãos desta Secretaria.</t>
  </si>
  <si>
    <t>pacote de 500gr</t>
  </si>
  <si>
    <t>01.07.2025</t>
  </si>
  <si>
    <t>Aquisição de café torrado e moido.</t>
  </si>
  <si>
    <t>Aquisição de açucar.</t>
  </si>
  <si>
    <t>Atender a demanda do consumo de café torrado e moído desta Secretaria.</t>
  </si>
  <si>
    <t>Atender a demanda do consumo de açúcar desta Secretaria.</t>
  </si>
  <si>
    <t>pacote de 5kg</t>
  </si>
  <si>
    <t>Aquisição de cartões de visita.</t>
  </si>
  <si>
    <t xml:space="preserve">Baixo </t>
  </si>
  <si>
    <t>Solange de Padua Miranda</t>
  </si>
  <si>
    <t>Aquisição de material de expediente.</t>
  </si>
  <si>
    <t>Necessidade de suprir a reposição de materiais de uso comum da Secretaria</t>
  </si>
  <si>
    <t>Aquisição de material de copa.</t>
  </si>
  <si>
    <t>Aquisição de material de limpeza e higiene.</t>
  </si>
  <si>
    <t>Material para manutenção de equipamentos.</t>
  </si>
  <si>
    <t>Demanda com materiais para manutenção de equipamentos para esta Secretaria</t>
  </si>
  <si>
    <t>Manutenção de equipamentos.</t>
  </si>
  <si>
    <t>Demanda com manutenção de equipamentos para esta Secretaria.</t>
  </si>
  <si>
    <t>01.06.2024</t>
  </si>
  <si>
    <t>Aquisição de mobiliário em geral.</t>
  </si>
  <si>
    <t>Necessidade de reposição de bens móveis para melhor atender aos servidores.</t>
  </si>
  <si>
    <t xml:space="preserve">Médio </t>
  </si>
  <si>
    <t>Johann Sebastian Knust Leppaus</t>
  </si>
  <si>
    <t>Proporcionar aos diversos servidores o desenvolvimento de suas atividades funcionais, tendo um primeiro contato, para prospectar novas parcerias e contratações.</t>
  </si>
  <si>
    <t xml:space="preserve"> VALOR ESTIMADO (R$)</t>
  </si>
  <si>
    <t>SUBSECRETARIA DE ESTADO DE COMPETITIVIDADE - SUBCOMP</t>
  </si>
  <si>
    <t>SUBSECRETARIA DE ESTADO DE GESTÃO E PARCERIAS - SUBGEP</t>
  </si>
  <si>
    <t>SUBSECRETARIA DE ESTADO DE INTEGRAÇÃO E DESENVOLVIMENTO REGIONAL - SUBDES</t>
  </si>
  <si>
    <t>pacote de 1KG</t>
  </si>
  <si>
    <t>Nova Contratação (FOPAG)</t>
  </si>
  <si>
    <t xml:space="preserve">23.122. 0035 2095 - Remuneração de Pessoal Ativo e Encargos Sociais </t>
  </si>
  <si>
    <t>Aquisição de vale transporte para servidores e estagiários</t>
  </si>
  <si>
    <t>VALOR PREVISTO (R$)</t>
  </si>
  <si>
    <t>TOTAL GERAL</t>
  </si>
  <si>
    <t xml:space="preserve">RESUMO DA CLASSIFICAÇÃO ORÇAMENTÁRIA </t>
  </si>
  <si>
    <t xml:space="preserve">SETOR DEMANDANTE </t>
  </si>
  <si>
    <t>2024-MPVPGH</t>
  </si>
  <si>
    <t>2024-TFH3DG</t>
  </si>
  <si>
    <t>2024-19533B</t>
  </si>
  <si>
    <t>2024-HDDX52</t>
  </si>
  <si>
    <t>2024-0D7C82</t>
  </si>
  <si>
    <t>2024-SNBSGG</t>
  </si>
  <si>
    <t>2024-VHNSQL</t>
  </si>
  <si>
    <t>2024-RBH7GF</t>
  </si>
  <si>
    <t>2024-03FBHC</t>
  </si>
  <si>
    <t>2024-3KGXK4</t>
  </si>
  <si>
    <t>2024-XFDGGJ</t>
  </si>
  <si>
    <t>2024-SD4Q87</t>
  </si>
  <si>
    <t>2024-49JWSW</t>
  </si>
  <si>
    <t>2024-W6FVPL</t>
  </si>
  <si>
    <t>2024-XV7531</t>
  </si>
  <si>
    <t>2024-4461RX</t>
  </si>
  <si>
    <t>2024-RNLNVM</t>
  </si>
  <si>
    <t>2024-KQFWDJ</t>
  </si>
  <si>
    <t>2024-1JD4BG</t>
  </si>
  <si>
    <t>2024-D629ZX</t>
  </si>
  <si>
    <t>2024-ZMF9L7</t>
  </si>
  <si>
    <t>2024-9MLCZB</t>
  </si>
  <si>
    <t>2024-4R9553</t>
  </si>
  <si>
    <t>2024-89KJCZ</t>
  </si>
  <si>
    <t>2024-1RPC2S</t>
  </si>
  <si>
    <t>2024-6QQV86</t>
  </si>
  <si>
    <t>2024-6LB9BX</t>
  </si>
  <si>
    <t>2024-CCGCRR</t>
  </si>
  <si>
    <t>2024-K51109</t>
  </si>
  <si>
    <t xml:space="preserve">Cartilha Eletrônica do "Guia do Investidor Sustentável" </t>
  </si>
  <si>
    <t>2024-WNKLZ0</t>
  </si>
  <si>
    <t>Agente de Contratação Responsável pela Demanda</t>
  </si>
  <si>
    <t>RESGISTRO DO ENCAMINHAMENTO DFD</t>
  </si>
  <si>
    <t>2024-NV69M4</t>
  </si>
  <si>
    <t>2024-6MC8NC                     2024-TCH14V</t>
  </si>
  <si>
    <t>2025-9KX8SB</t>
  </si>
  <si>
    <t xml:space="preserve">Pretação de serviços de consultoria para elaboração dos estudos da PPP Terminais Metropoliatnos </t>
  </si>
  <si>
    <t>SUBSECRETARIA DE ESTADO DE ATRAÇÃO DE INVESTIMENTOS E NEGÓCIOS INTERNACIONAIS - SUBAIN</t>
  </si>
  <si>
    <t>2025-N6FXJF</t>
  </si>
  <si>
    <t>Contratação de assinatura da ferramenta LinkedIn Sales
Navigator Core, destinada a aprimorar a prospecção e a
captação de investidores. A solução oferece recursos
avançados para identificação de leads qualificados, envio
de email para potencial investidores e alertas em tempo real,
otimizando a abordagem estratégica e fortalecendo as
ações da Subsecretaria de Atração de Investimentos.</t>
  </si>
  <si>
    <t>A Subsecretaria de Atração de Investimentos desempenha um papel estratégico na captação de novos negócios para o Estado, exigindo ferramentas eficazes para identificação, abordagem e relacionamento com empresas e investidores. O LinkedIn Sales Navigator Core se destaca como uma solução essencial para esse propósito, oferecendo recursos avançados de prospecção e inteligência de mercado. A ferramenta permite a identificação precisa de tomadores de decisão e potenciais investidores, por meio de filtros específicos e inteligência de dados em tempo real. Além disso, possibilita o monitoramento de movimentações estratégicas das empresas, garantindo uma abordagem proativa e personalizada. O Sales Navigator Core em conjunto com as ferramentas de gestão utilizadas pela equipe, assegura a organização e atualização contínua das informações sobre os leads e contatos, otimizando o fluxo de trabalho e potencializando a conversão de interações em investimentos concretos. Dessa forma, sua implementação contribuirá diretamente para um processo mais ágil e eficaz de atração de investimentos para o Estado.</t>
  </si>
  <si>
    <t xml:space="preserve">Assinatura Anual </t>
  </si>
  <si>
    <t>Christiane Menezes</t>
  </si>
  <si>
    <t>2025-X5PFZG</t>
  </si>
  <si>
    <t xml:space="preserve">Aquisição de assinatura de uma plataforma de automação
de marketing e vendas DRIPIFY, projetada para ajudar
empresas a gerenciar e otimizar suas interações com clientes
potenciais e existentes. Ela oferece ferramentas para criar
campanhas de e-mail, gerenciar leads e acompanhar o
desempenho das estratégias de marketing. Com recursos que
facilitam a personalização e segmentação, o Dripify visa
aumentar a eficiência das equipes de vendas e melhorar a
conversão de leads em clientes. A contratação tem como
objetivo garantir maior desempenho, confiabilidade e
capacidade para prospecções otimizando estratégias de
vendas e marketing, especialmente no ambiente do LinkedIn,
automatizando o funil de vendas com solução baseada em
nuvem. </t>
  </si>
  <si>
    <t xml:space="preserve">A assinatura da plataforma Dripify é essencial para o funcionamento das atividades institucionais,
garantindo, mais eficácia nas prospecções. A ferramenta permite:
• Automatização de Processos: Ao contratar o Dripify, as empresas podem automatizar processos de
interação com leads, o que não apenas reduz o tempo e o esforço necessários, mas também permite que as
equipes de vendas se concentrem em atividades mais estratégicas e de maior valor.
• Aumento da Geração de Leads: A plataforma facilita a prospecção de novos clientes por meio de
campanhas automatizadas de conexão e mensagens no LinkedIn, ampliando a rede de contatos e,
consequentemente, aumentando as oportunidades de vendas.
• Melhoria na Nutrição de Leads: Com o Dripify, é possível criar sequências de mensagens personalizadas que
ajudam a manter o contato com leads ao longo do tempo, o que, por sua vez, aumenta as chances de
conversão e fortalece o relacionamento com os potenciais clientes.
• Segmentação Eficiente: A ferramenta permite uma segmentação eficaz dos leads, possibilitando que as
empresas personalizem suas abordagens. Isso aumenta a relevância das comunicações e melhora a
experiência do cliente.
• Análise e Otimização: O Dripify fornece relatórios e insights detalhados sobre o desempenho das
campanhas, permitindo que as empresas façam ajustes e melhorias contínuas em suas estratégias de
marketing e vendas, garantindo resultados mais eficazes.
• Integração com Outras Ferramentas: A facilidade de integração com sistemas de CRM e outras plataformas
melhora a gestão de leads e a colaboração entre equipes, criando um fluxo de trabalho mais coeso e
eficiente.
• Aumento da Taxa de Conversão: Com uma abordagem mais direcionada e automatizada, as empresas
têm a oportunidade de aumentar suas taxas de conversão, transformando leads em clientes de forma mais
eficaz e sustentável
</t>
  </si>
  <si>
    <t>2025-G1Q48K</t>
  </si>
  <si>
    <t>Contratação de empresa para fabricação e instalação de placas</t>
  </si>
  <si>
    <t>A Subsecretaria de Estado de Integração e Desenvolvimento Regional (SUBDES) tem como objetivo promover o desenvolvimento dos polos empresariais, conforme a Lei Complementar Nº 1.023. Em 2025, será realizado um leilão para comercializar 26 lotes remanescentes de quatro polos empresariais: Cercado da Pedra, CIVIT I, Piúma e Vila Velha.
Para promover esses lotes, será feita uma ampla divulgação, com a contratação de placas de "vende-se" nos lotes. Essas placas serão uma estratégia de marketing simples e de baixo custo, aumentando a visibilidade e atraindo compradores. A colocação das placas visa reforçar a presença do Estado e dar maior credibilidade ao processo, ajudando a gerar um maior fluxo de interessados e aumentando a competitividade no leilão.</t>
  </si>
  <si>
    <t>2025-4L0SZF</t>
  </si>
  <si>
    <t>Contratação de empresa especializada para a prestação de serviço de locação de veículo automotor, veículo de representação, com quilometragem livre, sem motorista, sem combustível, incluindo a manutenção e o seguro total do veículo.</t>
  </si>
  <si>
    <t>A Secretaria de Estado de Desenvolvimento (SEDES), desde a sua criação com advento da lei
complementar nº 1.023, publicada no Diário Oficial do Estado em 26 de dezembro de 2022,
teve como secretário o Vice-Governador, que utilizava o veículo da Vice-Governadoria para
suas necessidades institucionais.
Desta maneira, se faz necessário a contratação de empresa para o objeto solicitado, uma vez
que o contrato atual de locação de veículos não possui nenhum com as especificações
desejadas.
A locação do veículo trará benefícios como a redução de custos operacionais com frota própria,
disponibilidade imediata do veículo sem necessidade de desembolso inicial elevado,
manutenção e seguro sob responsabilidade da empresa locadora, atendimento às demandas
de deslocamento sem comprometer a qualidade dos serviços prestados pela Secretaria.
Diante do exposto, a locação de um veículo sem motorista se apresenta como a melhor solução
para atender às necessidades da Secretaria de Estado de Desenvolvimento. A contratação
permitirá a otimização dos recursos públicos, garantindo eficiência e segurança nos
deslocamentos necessários ao cumprimento das funções institucionais.
Sendo assim, justifica-se a contratação da empresa especializada para a prestação desse
serviço, garantindo economicidade, eficiência e continuidade das atividades da Secretaria.</t>
  </si>
  <si>
    <t>2025-1PMD4H</t>
  </si>
  <si>
    <t>Aquisição de ferramentas e
materiais para manutenção de
computadores e moveis da SEDES.</t>
  </si>
  <si>
    <t>A compra dos itens de manutenção visa
prover à SEDES ferramentas para
manutenção adequada de computadores
em conjunto com o administrativo para
manutenção dos móveis e iluminação das
salas desta SEDES.</t>
  </si>
  <si>
    <t>Marly Terezinha Cardoso / Johnatan Silva</t>
  </si>
  <si>
    <t>GA / NUINF</t>
  </si>
  <si>
    <t>Contratação de Empresa Especializada em Prestação de Serviços de Copeiragem e Garçonaria,
com fornecimento de mão de obra exclusiva, para atender às necessidades da Secretaria de
Estado de Desenvolvimento – SEDES.</t>
  </si>
  <si>
    <t xml:space="preserve">Os serviços de copeiragem e garçonaria são essenciais para o atendimento às demandas
internas e externas, contribuindo para a manutenção da organização, higiene e suporte em
eventos, reuniões institucionais e demais atividades administrativas. A presença de profissionais
especializados nessa área possibilita um ambiente mais eficiente e adequado para a execução
das funções da SEDES, garantindo conforto e atendimento adequado a servidores, autoridades e
visitantes.
</t>
  </si>
  <si>
    <t>02 (dois) postos de copeira e 01 (um) posto de
garçom</t>
  </si>
  <si>
    <t>Postos</t>
  </si>
  <si>
    <t>Contratação de plataforma com o objetivo de realizar Reuniões
Assíncronas do Programa
Invest-ES.</t>
  </si>
  <si>
    <t>Atender ao Programa INVEST</t>
  </si>
  <si>
    <t xml:space="preserve">Serviço </t>
  </si>
  <si>
    <t>Bruna Aparecida Franzin Souza</t>
  </si>
  <si>
    <t>Subsecretaria de Competitividade - SUBCOMP</t>
  </si>
  <si>
    <t>2025-PKB783</t>
  </si>
  <si>
    <t xml:space="preserve"> Grupo de Administração - GA   </t>
  </si>
  <si>
    <t xml:space="preserve">Agente: Karine Lyrio da Silva   </t>
  </si>
  <si>
    <t>23.691.0035.8295 - Atração, Retenção e Promoção de Oportunidade de Negócio</t>
  </si>
  <si>
    <t>3 - Outras despesas
Correntes (Custeio)</t>
  </si>
  <si>
    <t xml:space="preserve">3.3.90.40 - Serviços de TIC - PJ
</t>
  </si>
  <si>
    <t>Agente: Barbara
Attademo Gonçalves</t>
  </si>
  <si>
    <t>23.691.0035.8295 -
Atração, Retenção e
Promoção de
Oportunidade de
Negócios</t>
  </si>
  <si>
    <t xml:space="preserve">Agente: Barbara
Attademo Gonçalves </t>
  </si>
  <si>
    <t>22.661.0035.1308 -
Implantação e
Gestão de Polos
Empresariais</t>
  </si>
  <si>
    <t xml:space="preserve">3.3.90.39 - Outros Serviços de
Terceiros - PJ
</t>
  </si>
  <si>
    <t xml:space="preserve"> 3 - Outras despesas Correntes (Custeio)</t>
  </si>
  <si>
    <t xml:space="preserve">Agente: Karine Lyrio da Silva                         </t>
  </si>
  <si>
    <t>2024-1JD4BG                                                         2025-8868BN</t>
  </si>
  <si>
    <t xml:space="preserve">3 - Outras despesas Correntes (Custeio) </t>
  </si>
  <si>
    <t>3.3.90.37 - Locação de mão-deobra</t>
  </si>
  <si>
    <t xml:space="preserve">Agente: Barbara Attademo Gonçalves                     </t>
  </si>
  <si>
    <t xml:space="preserve">Agente: Barbara Attademo Gonçalves                    </t>
  </si>
  <si>
    <t xml:space="preserve">Agente: Karine Lyrio                       </t>
  </si>
  <si>
    <t>PLANO DE CONTRATAÇÃO ANUAL - EXERCÍCIO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</si>
</sst>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R$&quot;\ #,##0;\-&quot;R$&quot;\ #,##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&quot; &quot;;#,##0.00&quot; &quot;;&quot;-&quot;#&quot; &quot;;&quot; &quot;@&quot; &quot;"/>
    <numFmt numFmtId="165" formatCode="#,##0.00&quot; &quot;;&quot;-&quot;#,##0.00&quot; &quot;;&quot;-&quot;#&quot; &quot;;@&quot; &quot;"/>
    <numFmt numFmtId="166" formatCode="_(* #,##0.00_);_(* \(#,##0.00\);_(* \-??_);_(@_)"/>
    <numFmt numFmtId="167" formatCode="&quot;R$&quot;\ #,##0"/>
    <numFmt numFmtId="168" formatCode="_-&quot;R$&quot;\ * #,##0_-;\-&quot;R$&quot;\ * #,##0_-;_-&quot;R$&quot;\ * &quot;-&quot;??_-;_-@_-"/>
    <numFmt numFmtId="169" formatCode="&quot;R$&quot;\ #,##0.0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indexed="8"/>
      <name val="Calibri"/>
      <family val="2"/>
      <charset val="1"/>
    </font>
    <font>
      <sz val="10"/>
      <color rgb="FF000000"/>
      <name val="Times New Roman"/>
      <family val="1"/>
    </font>
    <font>
      <sz val="11"/>
      <color theme="1"/>
      <name val="Arial"/>
      <family val="2"/>
    </font>
    <font>
      <sz val="11"/>
      <color rgb="FF000000"/>
      <name val="Calibri"/>
      <family val="2"/>
      <charset val="1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  <charset val="1"/>
    </font>
    <font>
      <sz val="10"/>
      <color rgb="FF000000"/>
      <name val="Arial"/>
      <family val="2"/>
    </font>
    <font>
      <sz val="10"/>
      <name val="Helv"/>
      <charset val="204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b/>
      <sz val="16"/>
      <color theme="1"/>
      <name val="Century Gothic"/>
      <family val="2"/>
    </font>
    <font>
      <sz val="10"/>
      <color theme="1"/>
      <name val="Century Gothic"/>
      <family val="2"/>
    </font>
    <font>
      <b/>
      <sz val="12"/>
      <name val="Century Gothic"/>
      <family val="2"/>
    </font>
    <font>
      <b/>
      <sz val="11"/>
      <name val="Century Gothic"/>
      <family val="2"/>
    </font>
    <font>
      <b/>
      <sz val="11"/>
      <color theme="0"/>
      <name val="Century Gothic"/>
      <family val="2"/>
    </font>
    <font>
      <sz val="16"/>
      <color theme="1"/>
      <name val="Calibri"/>
      <family val="2"/>
      <scheme val="minor"/>
    </font>
    <font>
      <sz val="10"/>
      <name val="Century Gothic"/>
      <family val="2"/>
    </font>
    <font>
      <b/>
      <sz val="10"/>
      <color theme="0"/>
      <name val="Century Gothic"/>
      <family val="2"/>
    </font>
    <font>
      <b/>
      <sz val="16"/>
      <color theme="0"/>
      <name val="Century Gothic"/>
      <family val="2"/>
    </font>
    <font>
      <b/>
      <sz val="22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3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3" fillId="0" borderId="0"/>
    <xf numFmtId="165" fontId="4" fillId="0" borderId="0" applyBorder="0" applyProtection="0"/>
    <xf numFmtId="0" fontId="5" fillId="0" borderId="0"/>
    <xf numFmtId="0" fontId="3" fillId="2" borderId="1" applyProtection="0"/>
    <xf numFmtId="165" fontId="4" fillId="0" borderId="0" applyBorder="0" applyProtection="0"/>
    <xf numFmtId="44" fontId="1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2" fillId="0" borderId="0"/>
    <xf numFmtId="0" fontId="3" fillId="0" borderId="0"/>
    <xf numFmtId="0" fontId="7" fillId="0" borderId="0"/>
    <xf numFmtId="0" fontId="8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9" fillId="0" borderId="0"/>
    <xf numFmtId="0" fontId="10" fillId="0" borderId="0">
      <alignment vertical="center"/>
    </xf>
    <xf numFmtId="0" fontId="2" fillId="0" borderId="0"/>
    <xf numFmtId="0" fontId="7" fillId="0" borderId="0"/>
    <xf numFmtId="0" fontId="3" fillId="0" borderId="0"/>
    <xf numFmtId="0" fontId="11" fillId="0" borderId="0"/>
    <xf numFmtId="0" fontId="12" fillId="0" borderId="0"/>
    <xf numFmtId="0" fontId="6" fillId="0" borderId="0"/>
    <xf numFmtId="0" fontId="3" fillId="0" borderId="0"/>
    <xf numFmtId="0" fontId="13" fillId="0" borderId="0"/>
    <xf numFmtId="0" fontId="1" fillId="0" borderId="0"/>
    <xf numFmtId="0" fontId="6" fillId="0" borderId="0"/>
    <xf numFmtId="0" fontId="1" fillId="0" borderId="0"/>
    <xf numFmtId="0" fontId="6" fillId="0" borderId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0" borderId="0"/>
    <xf numFmtId="0" fontId="14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wrapText="1"/>
    </xf>
    <xf numFmtId="0" fontId="0" fillId="3" borderId="0" xfId="0" applyFill="1" applyAlignment="1">
      <alignment horizontal="center"/>
    </xf>
    <xf numFmtId="0" fontId="18" fillId="0" borderId="5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8" fillId="0" borderId="2" xfId="0" applyFont="1" applyBorder="1" applyAlignment="1">
      <alignment horizontal="left" vertical="center" wrapText="1"/>
    </xf>
    <xf numFmtId="0" fontId="24" fillId="5" borderId="2" xfId="0" applyFont="1" applyFill="1" applyBorder="1" applyAlignment="1">
      <alignment horizontal="center" vertical="center" wrapText="1"/>
    </xf>
    <xf numFmtId="168" fontId="18" fillId="0" borderId="2" xfId="0" applyNumberFormat="1" applyFont="1" applyBorder="1" applyAlignment="1">
      <alignment horizontal="center" vertical="center" wrapText="1"/>
    </xf>
    <xf numFmtId="168" fontId="24" fillId="5" borderId="2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left" vertical="center" wrapText="1"/>
    </xf>
    <xf numFmtId="168" fontId="18" fillId="3" borderId="2" xfId="0" applyNumberFormat="1" applyFont="1" applyFill="1" applyBorder="1" applyAlignment="1">
      <alignment horizontal="center" vertical="center" wrapText="1"/>
    </xf>
    <xf numFmtId="169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68" fontId="0" fillId="0" borderId="0" xfId="0" applyNumberFormat="1" applyAlignment="1">
      <alignment wrapText="1"/>
    </xf>
    <xf numFmtId="0" fontId="23" fillId="0" borderId="2" xfId="0" applyFont="1" applyBorder="1" applyAlignment="1">
      <alignment horizontal="left" vertical="center" wrapText="1"/>
    </xf>
    <xf numFmtId="168" fontId="23" fillId="0" borderId="2" xfId="0" applyNumberFormat="1" applyFont="1" applyBorder="1" applyAlignment="1">
      <alignment horizontal="center" vertical="center" wrapText="1"/>
    </xf>
    <xf numFmtId="168" fontId="0" fillId="3" borderId="0" xfId="0" applyNumberFormat="1" applyFill="1" applyAlignment="1">
      <alignment horizontal="center" wrapText="1"/>
    </xf>
    <xf numFmtId="0" fontId="18" fillId="0" borderId="7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left" vertical="center" wrapText="1"/>
    </xf>
    <xf numFmtId="168" fontId="23" fillId="3" borderId="2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167" fontId="0" fillId="0" borderId="0" xfId="0" applyNumberFormat="1" applyAlignment="1">
      <alignment horizontal="center"/>
    </xf>
    <xf numFmtId="5" fontId="0" fillId="0" borderId="0" xfId="0" applyNumberFormat="1" applyAlignment="1">
      <alignment horizontal="center"/>
    </xf>
    <xf numFmtId="44" fontId="0" fillId="0" borderId="0" xfId="1" applyFont="1" applyBorder="1" applyAlignment="1">
      <alignment horizontal="center" wrapText="1"/>
    </xf>
    <xf numFmtId="0" fontId="21" fillId="5" borderId="2" xfId="0" applyFont="1" applyFill="1" applyBorder="1" applyAlignment="1">
      <alignment horizontal="center" vertical="center" wrapText="1"/>
    </xf>
    <xf numFmtId="44" fontId="21" fillId="5" borderId="2" xfId="1" applyFont="1" applyFill="1" applyBorder="1" applyAlignment="1">
      <alignment horizontal="center" vertical="center" wrapText="1"/>
    </xf>
    <xf numFmtId="44" fontId="20" fillId="4" borderId="2" xfId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justify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justify" vertical="center" wrapText="1"/>
    </xf>
    <xf numFmtId="0" fontId="23" fillId="0" borderId="2" xfId="0" applyFont="1" applyBorder="1" applyAlignment="1">
      <alignment horizontal="center" vertical="center" wrapText="1"/>
    </xf>
    <xf numFmtId="167" fontId="23" fillId="0" borderId="2" xfId="0" applyNumberFormat="1" applyFont="1" applyBorder="1" applyAlignment="1">
      <alignment horizontal="center" vertical="center" wrapText="1"/>
    </xf>
    <xf numFmtId="44" fontId="23" fillId="0" borderId="2" xfId="1" applyFont="1" applyBorder="1" applyAlignment="1">
      <alignment horizontal="center" vertical="center" wrapText="1"/>
    </xf>
    <xf numFmtId="14" fontId="18" fillId="0" borderId="2" xfId="1" applyNumberFormat="1" applyFont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justify" vertical="center" wrapText="1"/>
    </xf>
    <xf numFmtId="5" fontId="18" fillId="0" borderId="2" xfId="0" applyNumberFormat="1" applyFont="1" applyBorder="1" applyAlignment="1">
      <alignment horizontal="center" vertical="center" wrapText="1"/>
    </xf>
    <xf numFmtId="5" fontId="18" fillId="3" borderId="2" xfId="0" applyNumberFormat="1" applyFont="1" applyFill="1" applyBorder="1" applyAlignment="1">
      <alignment horizontal="center" vertical="center" wrapText="1"/>
    </xf>
    <xf numFmtId="14" fontId="18" fillId="3" borderId="2" xfId="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44" fontId="0" fillId="0" borderId="2" xfId="1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9" fillId="3" borderId="0" xfId="0" applyFont="1" applyFill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8" fillId="3" borderId="0" xfId="0" applyFont="1" applyFill="1" applyAlignment="1">
      <alignment horizontal="justify" vertical="center" wrapText="1"/>
    </xf>
    <xf numFmtId="0" fontId="0" fillId="0" borderId="9" xfId="0" applyBorder="1" applyAlignment="1">
      <alignment horizontal="center" vertical="center" wrapText="1"/>
    </xf>
    <xf numFmtId="0" fontId="18" fillId="3" borderId="9" xfId="0" applyFont="1" applyFill="1" applyBorder="1" applyAlignment="1">
      <alignment horizontal="justify" vertical="center" wrapText="1"/>
    </xf>
    <xf numFmtId="0" fontId="18" fillId="3" borderId="9" xfId="0" applyFont="1" applyFill="1" applyBorder="1" applyAlignment="1">
      <alignment horizontal="center" vertical="center" wrapText="1"/>
    </xf>
    <xf numFmtId="5" fontId="18" fillId="3" borderId="9" xfId="0" applyNumberFormat="1" applyFont="1" applyFill="1" applyBorder="1" applyAlignment="1">
      <alignment horizontal="center" vertical="center" wrapText="1"/>
    </xf>
    <xf numFmtId="14" fontId="18" fillId="3" borderId="9" xfId="1" applyNumberFormat="1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14" fontId="23" fillId="0" borderId="2" xfId="1" applyNumberFormat="1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167" fontId="23" fillId="3" borderId="2" xfId="0" applyNumberFormat="1" applyFont="1" applyFill="1" applyBorder="1" applyAlignment="1">
      <alignment horizontal="center" vertical="center" wrapText="1"/>
    </xf>
    <xf numFmtId="44" fontId="23" fillId="3" borderId="2" xfId="1" applyFont="1" applyFill="1" applyBorder="1" applyAlignment="1">
      <alignment horizontal="center" vertical="center" wrapText="1"/>
    </xf>
    <xf numFmtId="167" fontId="18" fillId="3" borderId="2" xfId="0" applyNumberFormat="1" applyFont="1" applyFill="1" applyBorder="1" applyAlignment="1">
      <alignment horizontal="center" vertical="center" wrapText="1"/>
    </xf>
    <xf numFmtId="44" fontId="18" fillId="3" borderId="2" xfId="1" applyFont="1" applyFill="1" applyBorder="1" applyAlignment="1">
      <alignment horizontal="center" vertical="center" wrapText="1"/>
    </xf>
    <xf numFmtId="167" fontId="0" fillId="3" borderId="0" xfId="0" applyNumberFormat="1" applyFill="1" applyAlignment="1">
      <alignment horizontal="center"/>
    </xf>
    <xf numFmtId="0" fontId="23" fillId="3" borderId="2" xfId="0" applyFont="1" applyFill="1" applyBorder="1" applyAlignment="1">
      <alignment horizontal="justify" vertical="center" wrapText="1"/>
    </xf>
    <xf numFmtId="14" fontId="18" fillId="3" borderId="2" xfId="0" applyNumberFormat="1" applyFont="1" applyFill="1" applyBorder="1" applyAlignment="1">
      <alignment horizontal="center" vertical="center" wrapText="1"/>
    </xf>
    <xf numFmtId="17" fontId="18" fillId="3" borderId="2" xfId="1" applyNumberFormat="1" applyFont="1" applyFill="1" applyBorder="1" applyAlignment="1">
      <alignment horizontal="center" vertical="center" wrapText="1"/>
    </xf>
    <xf numFmtId="17" fontId="23" fillId="3" borderId="2" xfId="1" applyNumberFormat="1" applyFont="1" applyFill="1" applyBorder="1" applyAlignment="1">
      <alignment horizontal="center" vertical="center" wrapText="1"/>
    </xf>
    <xf numFmtId="0" fontId="24" fillId="5" borderId="4" xfId="0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18" fillId="0" borderId="7" xfId="0" applyFont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left" vertical="center" wrapText="1"/>
    </xf>
    <xf numFmtId="0" fontId="25" fillId="5" borderId="4" xfId="0" applyFont="1" applyFill="1" applyBorder="1" applyAlignment="1">
      <alignment horizontal="left" vertical="center" wrapText="1"/>
    </xf>
    <xf numFmtId="0" fontId="25" fillId="5" borderId="3" xfId="0" applyFont="1" applyFill="1" applyBorder="1" applyAlignment="1">
      <alignment horizontal="left" vertical="center" wrapText="1"/>
    </xf>
    <xf numFmtId="0" fontId="25" fillId="5" borderId="8" xfId="0" applyFont="1" applyFill="1" applyBorder="1" applyAlignment="1">
      <alignment horizontal="left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wrapText="1"/>
    </xf>
    <xf numFmtId="0" fontId="21" fillId="5" borderId="2" xfId="0" applyFont="1" applyFill="1" applyBorder="1" applyAlignment="1">
      <alignment horizontal="center" vertical="center" wrapText="1"/>
    </xf>
    <xf numFmtId="0" fontId="26" fillId="3" borderId="0" xfId="0" applyFont="1" applyFill="1" applyAlignment="1">
      <alignment horizontal="center" vertical="center" wrapText="1"/>
    </xf>
  </cellXfs>
  <cellStyles count="65">
    <cellStyle name="0,0_x000a__x000a_NA_x000a__x000a_" xfId="2" xr:uid="{00000000-0005-0000-0000-000000000000}"/>
    <cellStyle name="Excel Built-in Currency" xfId="3" xr:uid="{00000000-0005-0000-0000-000001000000}"/>
    <cellStyle name="Excel Built-in Explanatory Text" xfId="4" xr:uid="{00000000-0005-0000-0000-000002000000}"/>
    <cellStyle name="Excel Built-in Normal" xfId="5" xr:uid="{00000000-0005-0000-0000-000003000000}"/>
    <cellStyle name="Excel Built-in Note 1" xfId="6" xr:uid="{00000000-0005-0000-0000-000004000000}"/>
    <cellStyle name="Excel Built-in TableStyleLight1" xfId="7" xr:uid="{00000000-0005-0000-0000-000005000000}"/>
    <cellStyle name="Moeda" xfId="1" builtinId="4"/>
    <cellStyle name="Moeda 2" xfId="8" xr:uid="{00000000-0005-0000-0000-000007000000}"/>
    <cellStyle name="Normal" xfId="0" builtinId="0"/>
    <cellStyle name="Normal 10" xfId="9" xr:uid="{00000000-0005-0000-0000-000009000000}"/>
    <cellStyle name="Normal 100" xfId="10" xr:uid="{00000000-0005-0000-0000-00000A000000}"/>
    <cellStyle name="Normal 11" xfId="11" xr:uid="{00000000-0005-0000-0000-00000B000000}"/>
    <cellStyle name="Normal 12" xfId="12" xr:uid="{00000000-0005-0000-0000-00000C000000}"/>
    <cellStyle name="Normal 13" xfId="13" xr:uid="{00000000-0005-0000-0000-00000D000000}"/>
    <cellStyle name="Normal 14" xfId="14" xr:uid="{00000000-0005-0000-0000-00000E000000}"/>
    <cellStyle name="Normal 15" xfId="15" xr:uid="{00000000-0005-0000-0000-00000F000000}"/>
    <cellStyle name="Normal 16" xfId="16" xr:uid="{00000000-0005-0000-0000-000010000000}"/>
    <cellStyle name="Normal 17" xfId="17" xr:uid="{00000000-0005-0000-0000-000011000000}"/>
    <cellStyle name="Normal 18" xfId="18" xr:uid="{00000000-0005-0000-0000-000012000000}"/>
    <cellStyle name="Normal 19" xfId="19" xr:uid="{00000000-0005-0000-0000-000013000000}"/>
    <cellStyle name="Normal 2" xfId="20" xr:uid="{00000000-0005-0000-0000-000014000000}"/>
    <cellStyle name="Normal 2 2" xfId="21" xr:uid="{00000000-0005-0000-0000-000015000000}"/>
    <cellStyle name="Normal 2 2 2" xfId="22" xr:uid="{00000000-0005-0000-0000-000016000000}"/>
    <cellStyle name="Normal 2 3" xfId="23" xr:uid="{00000000-0005-0000-0000-000017000000}"/>
    <cellStyle name="Normal 2 4" xfId="24" xr:uid="{00000000-0005-0000-0000-000018000000}"/>
    <cellStyle name="Normal 20" xfId="25" xr:uid="{00000000-0005-0000-0000-000019000000}"/>
    <cellStyle name="Normal 21" xfId="26" xr:uid="{00000000-0005-0000-0000-00001A000000}"/>
    <cellStyle name="Normal 21 3" xfId="27" xr:uid="{00000000-0005-0000-0000-00001B000000}"/>
    <cellStyle name="Normal 22" xfId="28" xr:uid="{00000000-0005-0000-0000-00001C000000}"/>
    <cellStyle name="Normal 22 3" xfId="29" xr:uid="{00000000-0005-0000-0000-00001D000000}"/>
    <cellStyle name="Normal 23" xfId="30" xr:uid="{00000000-0005-0000-0000-00001E000000}"/>
    <cellStyle name="Normal 24" xfId="31" xr:uid="{00000000-0005-0000-0000-00001F000000}"/>
    <cellStyle name="Normal 24 3" xfId="32" xr:uid="{00000000-0005-0000-0000-000020000000}"/>
    <cellStyle name="Normal 25" xfId="33" xr:uid="{00000000-0005-0000-0000-000021000000}"/>
    <cellStyle name="Normal 26" xfId="34" xr:uid="{00000000-0005-0000-0000-000022000000}"/>
    <cellStyle name="Normal 27" xfId="35" xr:uid="{00000000-0005-0000-0000-000023000000}"/>
    <cellStyle name="Normal 28" xfId="36" xr:uid="{00000000-0005-0000-0000-000024000000}"/>
    <cellStyle name="Normal 29" xfId="37" xr:uid="{00000000-0005-0000-0000-000025000000}"/>
    <cellStyle name="Normal 3" xfId="38" xr:uid="{00000000-0005-0000-0000-000026000000}"/>
    <cellStyle name="Normal 3 2" xfId="39" xr:uid="{00000000-0005-0000-0000-000027000000}"/>
    <cellStyle name="Normal 3 3" xfId="40" xr:uid="{00000000-0005-0000-0000-000028000000}"/>
    <cellStyle name="Normal 3 4" xfId="41" xr:uid="{00000000-0005-0000-0000-000029000000}"/>
    <cellStyle name="Normal 30" xfId="42" xr:uid="{00000000-0005-0000-0000-00002A000000}"/>
    <cellStyle name="Normal 31" xfId="43" xr:uid="{00000000-0005-0000-0000-00002B000000}"/>
    <cellStyle name="Normal 4" xfId="44" xr:uid="{00000000-0005-0000-0000-00002C000000}"/>
    <cellStyle name="Normal 4 2" xfId="45" xr:uid="{00000000-0005-0000-0000-00002D000000}"/>
    <cellStyle name="Normal 5" xfId="46" xr:uid="{00000000-0005-0000-0000-00002E000000}"/>
    <cellStyle name="Normal 6" xfId="47" xr:uid="{00000000-0005-0000-0000-00002F000000}"/>
    <cellStyle name="Normal 7" xfId="48" xr:uid="{00000000-0005-0000-0000-000030000000}"/>
    <cellStyle name="Normal 8" xfId="49" xr:uid="{00000000-0005-0000-0000-000031000000}"/>
    <cellStyle name="Normal 9" xfId="50" xr:uid="{00000000-0005-0000-0000-000032000000}"/>
    <cellStyle name="Separador de milhares 14 21" xfId="51" xr:uid="{00000000-0005-0000-0000-000033000000}"/>
    <cellStyle name="Separador de milhares 21" xfId="52" xr:uid="{00000000-0005-0000-0000-000034000000}"/>
    <cellStyle name="Separador de milhares 21 21" xfId="53" xr:uid="{00000000-0005-0000-0000-000035000000}"/>
    <cellStyle name="Separador de milhares 22" xfId="54" xr:uid="{00000000-0005-0000-0000-000036000000}"/>
    <cellStyle name="Separador de milhares 22 21" xfId="55" xr:uid="{00000000-0005-0000-0000-000037000000}"/>
    <cellStyle name="Separador de milhares 24" xfId="56" xr:uid="{00000000-0005-0000-0000-000038000000}"/>
    <cellStyle name="Separador de milhares 24 21" xfId="57" xr:uid="{00000000-0005-0000-0000-000039000000}"/>
    <cellStyle name="Style 1" xfId="58" xr:uid="{00000000-0005-0000-0000-00003A000000}"/>
    <cellStyle name="Style 1 2" xfId="59" xr:uid="{00000000-0005-0000-0000-00003B000000}"/>
    <cellStyle name="TableStyleLight1" xfId="60" xr:uid="{00000000-0005-0000-0000-00003C000000}"/>
    <cellStyle name="Vírgula 2" xfId="61" xr:uid="{00000000-0005-0000-0000-00003D000000}"/>
    <cellStyle name="Vírgula 2 2" xfId="62" xr:uid="{00000000-0005-0000-0000-00003E000000}"/>
    <cellStyle name="Vírgula 3" xfId="63" xr:uid="{00000000-0005-0000-0000-00003F000000}"/>
    <cellStyle name="Vírgula 3 2" xfId="64" xr:uid="{00000000-0005-0000-0000-000040000000}"/>
  </cellStyles>
  <dxfs count="0"/>
  <tableStyles count="0" defaultTableStyle="TableStyleMedium9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ZELIA/Downloads/pac_contratacoes%202021REV%203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ZELIA/Downloads/PAC_202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C 2021 REV 3"/>
      <sheetName val="auxiliar"/>
      <sheetName val="pac_contratacoes 2021REV 3 (1)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auxiliar"/>
      <sheetName val="PAC_2021 (1)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Q71"/>
  <sheetViews>
    <sheetView tabSelected="1" topLeftCell="A52" zoomScale="70" zoomScaleNormal="70" zoomScaleSheetLayoutView="85" workbookViewId="0">
      <selection activeCell="A3" sqref="A3"/>
    </sheetView>
  </sheetViews>
  <sheetFormatPr defaultColWidth="9.140625" defaultRowHeight="15" customHeight="1"/>
  <cols>
    <col min="1" max="1" width="21.85546875" style="1" customWidth="1"/>
    <col min="2" max="2" width="33.28515625" style="3" customWidth="1"/>
    <col min="3" max="3" width="44.85546875" style="3" customWidth="1"/>
    <col min="4" max="4" width="24" style="3" customWidth="1"/>
    <col min="5" max="6" width="20.7109375" style="3" customWidth="1"/>
    <col min="7" max="7" width="22.140625" style="3" customWidth="1"/>
    <col min="8" max="8" width="20.7109375" style="29" customWidth="1"/>
    <col min="9" max="9" width="20.7109375" style="1" customWidth="1"/>
    <col min="10" max="10" width="23.140625" style="1" customWidth="1"/>
    <col min="11" max="11" width="20" style="1" customWidth="1"/>
    <col min="12" max="12" width="22.7109375" style="1" customWidth="1"/>
    <col min="13" max="13" width="20.7109375" style="1" customWidth="1"/>
    <col min="14" max="14" width="22.140625" style="1" customWidth="1"/>
    <col min="15" max="15" width="27.7109375" style="1" customWidth="1"/>
    <col min="16" max="16" width="16.85546875" style="1" customWidth="1"/>
    <col min="17" max="17" width="14.28515625" style="1" bestFit="1" customWidth="1"/>
    <col min="18" max="16384" width="9.140625" style="1"/>
  </cols>
  <sheetData>
    <row r="1" spans="1:17" ht="15" customHeight="1"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2" spans="1:17" s="26" customFormat="1" ht="45" customHeight="1">
      <c r="A2" s="84" t="s">
        <v>251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1:17" ht="30" customHeight="1">
      <c r="B3" s="50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7" ht="29.25" customHeight="1">
      <c r="A4" s="83" t="s">
        <v>11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1" t="s">
        <v>12</v>
      </c>
      <c r="N4" s="81"/>
      <c r="O4" s="81"/>
    </row>
    <row r="5" spans="1:17" s="2" customFormat="1" ht="63" customHeight="1">
      <c r="A5" s="30" t="s">
        <v>198</v>
      </c>
      <c r="B5" s="30" t="s">
        <v>4</v>
      </c>
      <c r="C5" s="30" t="s">
        <v>0</v>
      </c>
      <c r="D5" s="30" t="s">
        <v>5</v>
      </c>
      <c r="E5" s="30" t="s">
        <v>6</v>
      </c>
      <c r="F5" s="30" t="s">
        <v>3</v>
      </c>
      <c r="G5" s="30" t="s">
        <v>154</v>
      </c>
      <c r="H5" s="31" t="s">
        <v>7</v>
      </c>
      <c r="I5" s="31" t="s">
        <v>1</v>
      </c>
      <c r="J5" s="31" t="s">
        <v>2</v>
      </c>
      <c r="K5" s="31" t="s">
        <v>165</v>
      </c>
      <c r="L5" s="31" t="s">
        <v>197</v>
      </c>
      <c r="M5" s="32" t="s">
        <v>8</v>
      </c>
      <c r="N5" s="32" t="s">
        <v>10</v>
      </c>
      <c r="O5" s="32" t="s">
        <v>9</v>
      </c>
    </row>
    <row r="6" spans="1:17" s="2" customFormat="1" ht="37.5" customHeight="1">
      <c r="A6" s="77" t="s">
        <v>157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</row>
    <row r="7" spans="1:17" ht="84.95" customHeight="1">
      <c r="A7" s="46" t="s">
        <v>166</v>
      </c>
      <c r="B7" s="24" t="s">
        <v>21</v>
      </c>
      <c r="C7" s="24" t="s">
        <v>22</v>
      </c>
      <c r="D7" s="61" t="s">
        <v>13</v>
      </c>
      <c r="E7" s="61" t="s">
        <v>14</v>
      </c>
      <c r="F7" s="61">
        <v>1</v>
      </c>
      <c r="G7" s="62">
        <v>60000</v>
      </c>
      <c r="H7" s="63" t="s">
        <v>15</v>
      </c>
      <c r="I7" s="61" t="s">
        <v>23</v>
      </c>
      <c r="J7" s="61" t="s">
        <v>24</v>
      </c>
      <c r="K7" s="35" t="s">
        <v>17</v>
      </c>
      <c r="L7" s="61" t="s">
        <v>249</v>
      </c>
      <c r="M7" s="35" t="s">
        <v>18</v>
      </c>
      <c r="N7" s="35" t="s">
        <v>19</v>
      </c>
      <c r="O7" s="35" t="s">
        <v>25</v>
      </c>
      <c r="P7" s="27"/>
    </row>
    <row r="8" spans="1:17" ht="84.95" customHeight="1">
      <c r="A8" s="46" t="s">
        <v>167</v>
      </c>
      <c r="B8" s="13" t="s">
        <v>42</v>
      </c>
      <c r="C8" s="13" t="s">
        <v>43</v>
      </c>
      <c r="D8" s="35" t="s">
        <v>13</v>
      </c>
      <c r="E8" s="35" t="s">
        <v>14</v>
      </c>
      <c r="F8" s="35">
        <v>1</v>
      </c>
      <c r="G8" s="64">
        <v>500000</v>
      </c>
      <c r="H8" s="65" t="s">
        <v>31</v>
      </c>
      <c r="I8" s="35" t="s">
        <v>16</v>
      </c>
      <c r="J8" s="61" t="s">
        <v>27</v>
      </c>
      <c r="K8" s="35" t="s">
        <v>17</v>
      </c>
      <c r="L8" s="61" t="s">
        <v>249</v>
      </c>
      <c r="M8" s="35" t="s">
        <v>18</v>
      </c>
      <c r="N8" s="35" t="s">
        <v>19</v>
      </c>
      <c r="O8" s="35" t="s">
        <v>25</v>
      </c>
    </row>
    <row r="9" spans="1:17" ht="84.95" customHeight="1">
      <c r="A9" s="46" t="s">
        <v>168</v>
      </c>
      <c r="B9" s="24" t="s">
        <v>126</v>
      </c>
      <c r="C9" s="24" t="s">
        <v>125</v>
      </c>
      <c r="D9" s="61" t="s">
        <v>13</v>
      </c>
      <c r="E9" s="61" t="s">
        <v>14</v>
      </c>
      <c r="F9" s="61">
        <v>1</v>
      </c>
      <c r="G9" s="62">
        <v>92277</v>
      </c>
      <c r="H9" s="63" t="s">
        <v>29</v>
      </c>
      <c r="I9" s="61" t="s">
        <v>20</v>
      </c>
      <c r="J9" s="61" t="s">
        <v>30</v>
      </c>
      <c r="K9" s="35" t="s">
        <v>28</v>
      </c>
      <c r="L9" s="61" t="s">
        <v>249</v>
      </c>
      <c r="M9" s="35" t="s">
        <v>18</v>
      </c>
      <c r="N9" s="35" t="s">
        <v>19</v>
      </c>
      <c r="O9" s="35" t="s">
        <v>25</v>
      </c>
    </row>
    <row r="10" spans="1:17" ht="84.95" customHeight="1">
      <c r="A10" s="46" t="s">
        <v>169</v>
      </c>
      <c r="B10" s="24" t="s">
        <v>32</v>
      </c>
      <c r="C10" s="24" t="s">
        <v>33</v>
      </c>
      <c r="D10" s="61" t="s">
        <v>34</v>
      </c>
      <c r="E10" s="61" t="s">
        <v>14</v>
      </c>
      <c r="F10" s="61">
        <v>1</v>
      </c>
      <c r="G10" s="62">
        <v>28923</v>
      </c>
      <c r="H10" s="63" t="s">
        <v>35</v>
      </c>
      <c r="I10" s="61" t="s">
        <v>16</v>
      </c>
      <c r="J10" s="61" t="s">
        <v>30</v>
      </c>
      <c r="K10" s="35" t="s">
        <v>28</v>
      </c>
      <c r="L10" s="35" t="s">
        <v>250</v>
      </c>
      <c r="M10" s="35" t="s">
        <v>18</v>
      </c>
      <c r="N10" s="35" t="s">
        <v>19</v>
      </c>
      <c r="O10" s="35" t="s">
        <v>25</v>
      </c>
    </row>
    <row r="11" spans="1:17" ht="84.95" customHeight="1">
      <c r="A11" s="46" t="s">
        <v>170</v>
      </c>
      <c r="B11" s="24" t="s">
        <v>36</v>
      </c>
      <c r="C11" s="24" t="s">
        <v>37</v>
      </c>
      <c r="D11" s="61" t="s">
        <v>13</v>
      </c>
      <c r="E11" s="61" t="s">
        <v>14</v>
      </c>
      <c r="F11" s="61">
        <v>1</v>
      </c>
      <c r="G11" s="62">
        <v>571099</v>
      </c>
      <c r="H11" s="63" t="s">
        <v>38</v>
      </c>
      <c r="I11" s="61" t="s">
        <v>20</v>
      </c>
      <c r="J11" s="61" t="s">
        <v>30</v>
      </c>
      <c r="K11" s="35" t="s">
        <v>28</v>
      </c>
      <c r="L11" s="35" t="s">
        <v>250</v>
      </c>
      <c r="M11" s="35" t="s">
        <v>18</v>
      </c>
      <c r="N11" s="35" t="s">
        <v>19</v>
      </c>
      <c r="O11" s="35" t="s">
        <v>25</v>
      </c>
    </row>
    <row r="12" spans="1:17" ht="84.95" customHeight="1">
      <c r="A12" s="46" t="s">
        <v>171</v>
      </c>
      <c r="B12" s="24" t="s">
        <v>39</v>
      </c>
      <c r="C12" s="24" t="s">
        <v>40</v>
      </c>
      <c r="D12" s="61" t="s">
        <v>13</v>
      </c>
      <c r="E12" s="61" t="s">
        <v>14</v>
      </c>
      <c r="F12" s="61">
        <v>1</v>
      </c>
      <c r="G12" s="62">
        <v>2000</v>
      </c>
      <c r="H12" s="63" t="s">
        <v>26</v>
      </c>
      <c r="I12" s="61" t="s">
        <v>20</v>
      </c>
      <c r="J12" s="61" t="s">
        <v>27</v>
      </c>
      <c r="K12" s="35" t="s">
        <v>28</v>
      </c>
      <c r="L12" s="35" t="s">
        <v>250</v>
      </c>
      <c r="M12" s="35" t="s">
        <v>18</v>
      </c>
      <c r="N12" s="35" t="s">
        <v>19</v>
      </c>
      <c r="O12" s="35" t="s">
        <v>25</v>
      </c>
      <c r="P12" s="27"/>
      <c r="Q12" s="27"/>
    </row>
    <row r="13" spans="1:17" ht="84.95" customHeight="1">
      <c r="A13" s="46" t="s">
        <v>172</v>
      </c>
      <c r="B13" s="24" t="s">
        <v>127</v>
      </c>
      <c r="C13" s="24" t="s">
        <v>41</v>
      </c>
      <c r="D13" s="61" t="s">
        <v>13</v>
      </c>
      <c r="E13" s="61" t="s">
        <v>14</v>
      </c>
      <c r="F13" s="61">
        <v>1</v>
      </c>
      <c r="G13" s="62">
        <v>60000</v>
      </c>
      <c r="H13" s="63" t="s">
        <v>26</v>
      </c>
      <c r="I13" s="61" t="s">
        <v>20</v>
      </c>
      <c r="J13" s="61" t="s">
        <v>27</v>
      </c>
      <c r="K13" s="35" t="s">
        <v>28</v>
      </c>
      <c r="L13" s="35" t="s">
        <v>250</v>
      </c>
      <c r="M13" s="35" t="s">
        <v>18</v>
      </c>
      <c r="N13" s="35" t="s">
        <v>45</v>
      </c>
      <c r="O13" s="35" t="s">
        <v>44</v>
      </c>
      <c r="P13" s="27"/>
    </row>
    <row r="14" spans="1:17" ht="270">
      <c r="A14" s="46" t="s">
        <v>212</v>
      </c>
      <c r="B14" s="13" t="s">
        <v>213</v>
      </c>
      <c r="C14" s="13" t="s">
        <v>214</v>
      </c>
      <c r="D14" s="61" t="s">
        <v>13</v>
      </c>
      <c r="E14" s="61" t="s">
        <v>56</v>
      </c>
      <c r="F14" s="61">
        <v>26</v>
      </c>
      <c r="G14" s="62">
        <v>16000</v>
      </c>
      <c r="H14" s="63" t="s">
        <v>31</v>
      </c>
      <c r="I14" s="61" t="s">
        <v>16</v>
      </c>
      <c r="J14" s="61" t="s">
        <v>30</v>
      </c>
      <c r="K14" s="35" t="s">
        <v>28</v>
      </c>
      <c r="L14" s="35" t="s">
        <v>240</v>
      </c>
      <c r="M14" s="35" t="s">
        <v>241</v>
      </c>
      <c r="N14" s="35" t="s">
        <v>236</v>
      </c>
      <c r="O14" s="35" t="s">
        <v>242</v>
      </c>
      <c r="P14" s="27"/>
    </row>
    <row r="15" spans="1:17" s="8" customFormat="1" ht="33" customHeight="1">
      <c r="A15" s="77" t="s">
        <v>156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</row>
    <row r="16" spans="1:17" s="6" customFormat="1" ht="109.5" customHeight="1">
      <c r="A16" s="46" t="s">
        <v>173</v>
      </c>
      <c r="B16" s="41" t="s">
        <v>67</v>
      </c>
      <c r="C16" s="41" t="s">
        <v>48</v>
      </c>
      <c r="D16" s="35" t="s">
        <v>53</v>
      </c>
      <c r="E16" s="35" t="s">
        <v>49</v>
      </c>
      <c r="F16" s="35" t="s">
        <v>50</v>
      </c>
      <c r="G16" s="64">
        <v>24000</v>
      </c>
      <c r="H16" s="65" t="s">
        <v>54</v>
      </c>
      <c r="I16" s="35" t="s">
        <v>16</v>
      </c>
      <c r="J16" s="35" t="s">
        <v>51</v>
      </c>
      <c r="K16" s="35" t="s">
        <v>52</v>
      </c>
      <c r="L16" s="61" t="s">
        <v>249</v>
      </c>
      <c r="M16" s="35" t="s">
        <v>46</v>
      </c>
      <c r="N16" s="35" t="s">
        <v>19</v>
      </c>
      <c r="O16" s="35" t="s">
        <v>47</v>
      </c>
      <c r="P16" s="66"/>
    </row>
    <row r="17" spans="1:15" s="6" customFormat="1" ht="109.5" customHeight="1">
      <c r="A17" s="46" t="s">
        <v>174</v>
      </c>
      <c r="B17" s="67" t="s">
        <v>128</v>
      </c>
      <c r="C17" s="67" t="s">
        <v>129</v>
      </c>
      <c r="D17" s="61" t="s">
        <v>13</v>
      </c>
      <c r="E17" s="35" t="s">
        <v>158</v>
      </c>
      <c r="F17" s="35">
        <v>70</v>
      </c>
      <c r="G17" s="64">
        <v>2000</v>
      </c>
      <c r="H17" s="65" t="s">
        <v>131</v>
      </c>
      <c r="I17" s="35" t="s">
        <v>80</v>
      </c>
      <c r="J17" s="35" t="s">
        <v>81</v>
      </c>
      <c r="K17" s="35" t="s">
        <v>52</v>
      </c>
      <c r="L17" s="61" t="s">
        <v>249</v>
      </c>
      <c r="M17" s="35" t="s">
        <v>46</v>
      </c>
      <c r="N17" s="35" t="s">
        <v>19</v>
      </c>
      <c r="O17" s="35" t="s">
        <v>47</v>
      </c>
    </row>
    <row r="18" spans="1:15" s="6" customFormat="1" ht="109.5" customHeight="1">
      <c r="A18" s="46" t="s">
        <v>175</v>
      </c>
      <c r="B18" s="41" t="s">
        <v>132</v>
      </c>
      <c r="C18" s="41" t="s">
        <v>134</v>
      </c>
      <c r="D18" s="35" t="s">
        <v>13</v>
      </c>
      <c r="E18" s="35" t="s">
        <v>130</v>
      </c>
      <c r="F18" s="35">
        <v>600</v>
      </c>
      <c r="G18" s="64">
        <v>9000</v>
      </c>
      <c r="H18" s="65" t="s">
        <v>131</v>
      </c>
      <c r="I18" s="35" t="s">
        <v>80</v>
      </c>
      <c r="J18" s="35" t="s">
        <v>81</v>
      </c>
      <c r="K18" s="35" t="s">
        <v>52</v>
      </c>
      <c r="L18" s="61" t="s">
        <v>249</v>
      </c>
      <c r="M18" s="35" t="s">
        <v>46</v>
      </c>
      <c r="N18" s="35" t="s">
        <v>19</v>
      </c>
      <c r="O18" s="35" t="s">
        <v>47</v>
      </c>
    </row>
    <row r="19" spans="1:15" s="6" customFormat="1" ht="109.5" customHeight="1">
      <c r="A19" s="46" t="s">
        <v>176</v>
      </c>
      <c r="B19" s="41" t="s">
        <v>133</v>
      </c>
      <c r="C19" s="41" t="s">
        <v>135</v>
      </c>
      <c r="D19" s="35" t="s">
        <v>13</v>
      </c>
      <c r="E19" s="35" t="s">
        <v>136</v>
      </c>
      <c r="F19" s="35">
        <v>70</v>
      </c>
      <c r="G19" s="64">
        <v>1400</v>
      </c>
      <c r="H19" s="65" t="s">
        <v>35</v>
      </c>
      <c r="I19" s="35" t="s">
        <v>80</v>
      </c>
      <c r="J19" s="35" t="s">
        <v>81</v>
      </c>
      <c r="K19" s="35" t="s">
        <v>52</v>
      </c>
      <c r="L19" s="35" t="s">
        <v>250</v>
      </c>
      <c r="M19" s="35" t="s">
        <v>46</v>
      </c>
      <c r="N19" s="35" t="s">
        <v>19</v>
      </c>
      <c r="O19" s="35" t="s">
        <v>47</v>
      </c>
    </row>
    <row r="20" spans="1:15" s="6" customFormat="1" ht="109.5" customHeight="1">
      <c r="A20" s="46" t="s">
        <v>177</v>
      </c>
      <c r="B20" s="41" t="s">
        <v>137</v>
      </c>
      <c r="C20" s="41" t="s">
        <v>153</v>
      </c>
      <c r="D20" s="35" t="s">
        <v>13</v>
      </c>
      <c r="E20" s="35" t="s">
        <v>14</v>
      </c>
      <c r="F20" s="35">
        <v>1</v>
      </c>
      <c r="G20" s="64">
        <v>1000</v>
      </c>
      <c r="H20" s="65" t="s">
        <v>86</v>
      </c>
      <c r="I20" s="35" t="s">
        <v>138</v>
      </c>
      <c r="J20" s="35" t="s">
        <v>139</v>
      </c>
      <c r="K20" s="35" t="s">
        <v>52</v>
      </c>
      <c r="L20" s="61" t="s">
        <v>249</v>
      </c>
      <c r="M20" s="35" t="s">
        <v>46</v>
      </c>
      <c r="N20" s="35" t="s">
        <v>19</v>
      </c>
      <c r="O20" s="35" t="s">
        <v>47</v>
      </c>
    </row>
    <row r="21" spans="1:15" s="6" customFormat="1" ht="109.5" customHeight="1">
      <c r="A21" s="46" t="s">
        <v>178</v>
      </c>
      <c r="B21" s="41" t="s">
        <v>140</v>
      </c>
      <c r="C21" s="41" t="s">
        <v>141</v>
      </c>
      <c r="D21" s="35" t="s">
        <v>13</v>
      </c>
      <c r="E21" s="35" t="s">
        <v>56</v>
      </c>
      <c r="F21" s="35">
        <v>1</v>
      </c>
      <c r="G21" s="64">
        <v>7000</v>
      </c>
      <c r="H21" s="65" t="s">
        <v>29</v>
      </c>
      <c r="I21" s="35" t="s">
        <v>68</v>
      </c>
      <c r="J21" s="35" t="s">
        <v>81</v>
      </c>
      <c r="K21" s="35" t="s">
        <v>52</v>
      </c>
      <c r="L21" s="61" t="s">
        <v>249</v>
      </c>
      <c r="M21" s="35" t="s">
        <v>46</v>
      </c>
      <c r="N21" s="35" t="s">
        <v>19</v>
      </c>
      <c r="O21" s="35" t="s">
        <v>47</v>
      </c>
    </row>
    <row r="22" spans="1:15" s="6" customFormat="1" ht="109.5" customHeight="1">
      <c r="A22" s="46" t="s">
        <v>179</v>
      </c>
      <c r="B22" s="41" t="s">
        <v>142</v>
      </c>
      <c r="C22" s="41" t="s">
        <v>141</v>
      </c>
      <c r="D22" s="35" t="s">
        <v>13</v>
      </c>
      <c r="E22" s="35" t="s">
        <v>56</v>
      </c>
      <c r="F22" s="35">
        <v>1</v>
      </c>
      <c r="G22" s="64">
        <v>5000</v>
      </c>
      <c r="H22" s="65" t="s">
        <v>31</v>
      </c>
      <c r="I22" s="35" t="s">
        <v>80</v>
      </c>
      <c r="J22" s="35" t="s">
        <v>81</v>
      </c>
      <c r="K22" s="35" t="s">
        <v>52</v>
      </c>
      <c r="L22" s="35" t="s">
        <v>250</v>
      </c>
      <c r="M22" s="35" t="s">
        <v>46</v>
      </c>
      <c r="N22" s="35" t="s">
        <v>19</v>
      </c>
      <c r="O22" s="35" t="s">
        <v>47</v>
      </c>
    </row>
    <row r="23" spans="1:15" s="6" customFormat="1" ht="109.5" customHeight="1">
      <c r="A23" s="46" t="s">
        <v>180</v>
      </c>
      <c r="B23" s="41" t="s">
        <v>143</v>
      </c>
      <c r="C23" s="41" t="s">
        <v>141</v>
      </c>
      <c r="D23" s="35" t="s">
        <v>13</v>
      </c>
      <c r="E23" s="35" t="s">
        <v>56</v>
      </c>
      <c r="F23" s="35">
        <v>1</v>
      </c>
      <c r="G23" s="64">
        <v>15000</v>
      </c>
      <c r="H23" s="65" t="s">
        <v>131</v>
      </c>
      <c r="I23" s="35" t="s">
        <v>80</v>
      </c>
      <c r="J23" s="35" t="s">
        <v>81</v>
      </c>
      <c r="K23" s="35" t="s">
        <v>52</v>
      </c>
      <c r="L23" s="61" t="s">
        <v>249</v>
      </c>
      <c r="M23" s="35" t="s">
        <v>46</v>
      </c>
      <c r="N23" s="35" t="s">
        <v>19</v>
      </c>
      <c r="O23" s="35" t="s">
        <v>47</v>
      </c>
    </row>
    <row r="24" spans="1:15" s="6" customFormat="1" ht="109.5" customHeight="1">
      <c r="A24" s="46" t="s">
        <v>181</v>
      </c>
      <c r="B24" s="41" t="s">
        <v>144</v>
      </c>
      <c r="C24" s="41" t="s">
        <v>145</v>
      </c>
      <c r="D24" s="35" t="s">
        <v>13</v>
      </c>
      <c r="E24" s="35" t="s">
        <v>56</v>
      </c>
      <c r="F24" s="35">
        <v>1</v>
      </c>
      <c r="G24" s="64">
        <v>1000</v>
      </c>
      <c r="H24" s="65" t="s">
        <v>86</v>
      </c>
      <c r="I24" s="35" t="s">
        <v>80</v>
      </c>
      <c r="J24" s="35" t="s">
        <v>51</v>
      </c>
      <c r="K24" s="35" t="s">
        <v>52</v>
      </c>
      <c r="L24" s="61" t="s">
        <v>249</v>
      </c>
      <c r="M24" s="35" t="s">
        <v>46</v>
      </c>
      <c r="N24" s="35" t="s">
        <v>19</v>
      </c>
      <c r="O24" s="35" t="s">
        <v>47</v>
      </c>
    </row>
    <row r="25" spans="1:15" s="6" customFormat="1" ht="109.5" customHeight="1">
      <c r="A25" s="46" t="s">
        <v>182</v>
      </c>
      <c r="B25" s="41" t="s">
        <v>90</v>
      </c>
      <c r="C25" s="41" t="s">
        <v>91</v>
      </c>
      <c r="D25" s="35" t="s">
        <v>13</v>
      </c>
      <c r="E25" s="35" t="s">
        <v>14</v>
      </c>
      <c r="F25" s="35">
        <v>1</v>
      </c>
      <c r="G25" s="64">
        <v>2300</v>
      </c>
      <c r="H25" s="68">
        <v>45658</v>
      </c>
      <c r="I25" s="35" t="s">
        <v>80</v>
      </c>
      <c r="J25" s="35" t="s">
        <v>87</v>
      </c>
      <c r="K25" s="35" t="s">
        <v>89</v>
      </c>
      <c r="L25" s="35" t="s">
        <v>250</v>
      </c>
      <c r="M25" s="35" t="s">
        <v>46</v>
      </c>
      <c r="N25" s="35" t="s">
        <v>19</v>
      </c>
      <c r="O25" s="35" t="s">
        <v>57</v>
      </c>
    </row>
    <row r="26" spans="1:15" s="6" customFormat="1" ht="84.95" customHeight="1">
      <c r="A26" s="46" t="s">
        <v>183</v>
      </c>
      <c r="B26" s="41" t="s">
        <v>66</v>
      </c>
      <c r="C26" s="41" t="s">
        <v>55</v>
      </c>
      <c r="D26" s="35" t="s">
        <v>58</v>
      </c>
      <c r="E26" s="35" t="s">
        <v>56</v>
      </c>
      <c r="F26" s="35">
        <v>5</v>
      </c>
      <c r="G26" s="64">
        <v>16600</v>
      </c>
      <c r="H26" s="65" t="s">
        <v>59</v>
      </c>
      <c r="I26" s="35" t="s">
        <v>16</v>
      </c>
      <c r="J26" s="35" t="s">
        <v>51</v>
      </c>
      <c r="K26" s="35" t="s">
        <v>52</v>
      </c>
      <c r="L26" s="35" t="s">
        <v>250</v>
      </c>
      <c r="M26" s="35" t="s">
        <v>46</v>
      </c>
      <c r="N26" s="35" t="s">
        <v>19</v>
      </c>
      <c r="O26" s="35" t="s">
        <v>57</v>
      </c>
    </row>
    <row r="27" spans="1:15" s="6" customFormat="1" ht="84.95" customHeight="1">
      <c r="A27" s="46" t="s">
        <v>184</v>
      </c>
      <c r="B27" s="41" t="s">
        <v>60</v>
      </c>
      <c r="C27" s="41" t="s">
        <v>61</v>
      </c>
      <c r="D27" s="35" t="s">
        <v>64</v>
      </c>
      <c r="E27" s="35" t="s">
        <v>82</v>
      </c>
      <c r="F27" s="35">
        <v>2</v>
      </c>
      <c r="G27" s="64">
        <v>36000</v>
      </c>
      <c r="H27" s="65" t="s">
        <v>65</v>
      </c>
      <c r="I27" s="35" t="s">
        <v>16</v>
      </c>
      <c r="J27" s="35" t="s">
        <v>62</v>
      </c>
      <c r="K27" s="35" t="s">
        <v>52</v>
      </c>
      <c r="L27" s="61" t="s">
        <v>249</v>
      </c>
      <c r="M27" s="35" t="s">
        <v>46</v>
      </c>
      <c r="N27" s="35" t="s">
        <v>19</v>
      </c>
      <c r="O27" s="35" t="s">
        <v>63</v>
      </c>
    </row>
    <row r="28" spans="1:15" s="6" customFormat="1" ht="84.95" customHeight="1">
      <c r="A28" s="46" t="s">
        <v>185</v>
      </c>
      <c r="B28" s="41" t="s">
        <v>69</v>
      </c>
      <c r="C28" s="41" t="s">
        <v>70</v>
      </c>
      <c r="D28" s="35" t="s">
        <v>75</v>
      </c>
      <c r="E28" s="35" t="s">
        <v>14</v>
      </c>
      <c r="F28" s="35" t="s">
        <v>71</v>
      </c>
      <c r="G28" s="64">
        <v>24000</v>
      </c>
      <c r="H28" s="65" t="s">
        <v>72</v>
      </c>
      <c r="I28" s="35" t="s">
        <v>16</v>
      </c>
      <c r="J28" s="35" t="s">
        <v>51</v>
      </c>
      <c r="K28" s="35" t="s">
        <v>52</v>
      </c>
      <c r="L28" s="61" t="s">
        <v>249</v>
      </c>
      <c r="M28" s="35" t="s">
        <v>46</v>
      </c>
      <c r="N28" s="35" t="s">
        <v>19</v>
      </c>
      <c r="O28" s="35" t="s">
        <v>25</v>
      </c>
    </row>
    <row r="29" spans="1:15" s="6" customFormat="1" ht="84.95" customHeight="1">
      <c r="A29" s="46" t="s">
        <v>186</v>
      </c>
      <c r="B29" s="41" t="s">
        <v>146</v>
      </c>
      <c r="C29" s="41" t="s">
        <v>147</v>
      </c>
      <c r="D29" s="35" t="s">
        <v>88</v>
      </c>
      <c r="E29" s="35" t="s">
        <v>14</v>
      </c>
      <c r="F29" s="35">
        <v>1</v>
      </c>
      <c r="G29" s="64">
        <v>1000</v>
      </c>
      <c r="H29" s="65" t="s">
        <v>148</v>
      </c>
      <c r="I29" s="35" t="s">
        <v>80</v>
      </c>
      <c r="J29" s="35" t="s">
        <v>51</v>
      </c>
      <c r="K29" s="35" t="s">
        <v>52</v>
      </c>
      <c r="L29" s="61" t="s">
        <v>249</v>
      </c>
      <c r="M29" s="35" t="s">
        <v>46</v>
      </c>
      <c r="N29" s="35" t="s">
        <v>19</v>
      </c>
      <c r="O29" s="35" t="s">
        <v>25</v>
      </c>
    </row>
    <row r="30" spans="1:15" s="6" customFormat="1" ht="104.25" customHeight="1">
      <c r="A30" s="46" t="s">
        <v>187</v>
      </c>
      <c r="B30" s="41" t="s">
        <v>73</v>
      </c>
      <c r="C30" s="41" t="s">
        <v>74</v>
      </c>
      <c r="D30" s="35" t="s">
        <v>77</v>
      </c>
      <c r="E30" s="35" t="s">
        <v>14</v>
      </c>
      <c r="F30" s="35">
        <v>1</v>
      </c>
      <c r="G30" s="64">
        <v>2000</v>
      </c>
      <c r="H30" s="65" t="s">
        <v>78</v>
      </c>
      <c r="I30" s="35" t="s">
        <v>76</v>
      </c>
      <c r="J30" s="35" t="s">
        <v>51</v>
      </c>
      <c r="K30" s="35" t="s">
        <v>52</v>
      </c>
      <c r="L30" s="61" t="s">
        <v>249</v>
      </c>
      <c r="M30" s="35" t="s">
        <v>46</v>
      </c>
      <c r="N30" s="35" t="s">
        <v>19</v>
      </c>
      <c r="O30" s="35" t="s">
        <v>25</v>
      </c>
    </row>
    <row r="31" spans="1:15" s="6" customFormat="1" ht="100.5" customHeight="1">
      <c r="A31" s="46" t="s">
        <v>188</v>
      </c>
      <c r="B31" s="41" t="s">
        <v>83</v>
      </c>
      <c r="C31" s="41" t="s">
        <v>79</v>
      </c>
      <c r="D31" s="35" t="s">
        <v>84</v>
      </c>
      <c r="E31" s="35" t="s">
        <v>14</v>
      </c>
      <c r="F31" s="35">
        <v>1</v>
      </c>
      <c r="G31" s="64">
        <v>5600</v>
      </c>
      <c r="H31" s="65" t="s">
        <v>85</v>
      </c>
      <c r="I31" s="35" t="s">
        <v>80</v>
      </c>
      <c r="J31" s="35" t="s">
        <v>81</v>
      </c>
      <c r="K31" s="35" t="s">
        <v>52</v>
      </c>
      <c r="L31" s="35" t="s">
        <v>249</v>
      </c>
      <c r="M31" s="35" t="s">
        <v>46</v>
      </c>
      <c r="N31" s="35" t="s">
        <v>19</v>
      </c>
      <c r="O31" s="35" t="s">
        <v>25</v>
      </c>
    </row>
    <row r="32" spans="1:15" s="6" customFormat="1" ht="90" customHeight="1">
      <c r="A32" s="46" t="s">
        <v>191</v>
      </c>
      <c r="B32" s="41" t="s">
        <v>92</v>
      </c>
      <c r="C32" s="41" t="s">
        <v>93</v>
      </c>
      <c r="D32" s="35" t="s">
        <v>101</v>
      </c>
      <c r="E32" s="35" t="s">
        <v>14</v>
      </c>
      <c r="F32" s="35">
        <v>1</v>
      </c>
      <c r="G32" s="64">
        <v>22773</v>
      </c>
      <c r="H32" s="69" t="s">
        <v>26</v>
      </c>
      <c r="I32" s="35" t="s">
        <v>80</v>
      </c>
      <c r="J32" s="35" t="s">
        <v>94</v>
      </c>
      <c r="K32" s="35" t="s">
        <v>95</v>
      </c>
      <c r="L32" s="35" t="s">
        <v>250</v>
      </c>
      <c r="M32" s="35" t="s">
        <v>46</v>
      </c>
      <c r="N32" s="35" t="s">
        <v>19</v>
      </c>
      <c r="O32" s="35" t="s">
        <v>96</v>
      </c>
    </row>
    <row r="33" spans="1:17" s="6" customFormat="1" ht="90" customHeight="1">
      <c r="A33" s="46" t="s">
        <v>190</v>
      </c>
      <c r="B33" s="41" t="s">
        <v>161</v>
      </c>
      <c r="C33" s="41" t="s">
        <v>91</v>
      </c>
      <c r="D33" s="35" t="s">
        <v>159</v>
      </c>
      <c r="E33" s="35" t="s">
        <v>14</v>
      </c>
      <c r="F33" s="35">
        <v>1</v>
      </c>
      <c r="G33" s="64">
        <v>32433</v>
      </c>
      <c r="H33" s="65" t="s">
        <v>26</v>
      </c>
      <c r="I33" s="35" t="s">
        <v>80</v>
      </c>
      <c r="J33" s="35" t="s">
        <v>87</v>
      </c>
      <c r="K33" s="35" t="s">
        <v>89</v>
      </c>
      <c r="L33" s="35" t="s">
        <v>250</v>
      </c>
      <c r="M33" s="35" t="s">
        <v>160</v>
      </c>
      <c r="N33" s="35" t="s">
        <v>19</v>
      </c>
      <c r="O33" s="35" t="s">
        <v>103</v>
      </c>
    </row>
    <row r="34" spans="1:17" s="6" customFormat="1" ht="84.95" customHeight="1">
      <c r="A34" s="46" t="s">
        <v>192</v>
      </c>
      <c r="B34" s="41" t="s">
        <v>97</v>
      </c>
      <c r="C34" s="41" t="s">
        <v>98</v>
      </c>
      <c r="D34" s="35" t="s">
        <v>13</v>
      </c>
      <c r="E34" s="35" t="s">
        <v>56</v>
      </c>
      <c r="F34" s="35">
        <v>4</v>
      </c>
      <c r="G34" s="64">
        <v>60000</v>
      </c>
      <c r="H34" s="70" t="s">
        <v>86</v>
      </c>
      <c r="I34" s="35" t="s">
        <v>151</v>
      </c>
      <c r="J34" s="35" t="s">
        <v>94</v>
      </c>
      <c r="K34" s="35" t="s">
        <v>95</v>
      </c>
      <c r="L34" s="35" t="s">
        <v>250</v>
      </c>
      <c r="M34" s="35" t="s">
        <v>46</v>
      </c>
      <c r="N34" s="35" t="s">
        <v>45</v>
      </c>
      <c r="O34" s="35" t="s">
        <v>100</v>
      </c>
      <c r="P34" s="66"/>
    </row>
    <row r="35" spans="1:17" s="6" customFormat="1" ht="84.95" customHeight="1">
      <c r="A35" s="46" t="s">
        <v>193</v>
      </c>
      <c r="B35" s="41" t="s">
        <v>99</v>
      </c>
      <c r="C35" s="41" t="s">
        <v>102</v>
      </c>
      <c r="D35" s="35" t="s">
        <v>13</v>
      </c>
      <c r="E35" s="35" t="s">
        <v>56</v>
      </c>
      <c r="F35" s="35">
        <v>5</v>
      </c>
      <c r="G35" s="64">
        <v>15000</v>
      </c>
      <c r="H35" s="70" t="s">
        <v>86</v>
      </c>
      <c r="I35" s="35" t="s">
        <v>138</v>
      </c>
      <c r="J35" s="35" t="s">
        <v>94</v>
      </c>
      <c r="K35" s="35" t="s">
        <v>95</v>
      </c>
      <c r="L35" s="35" t="s">
        <v>250</v>
      </c>
      <c r="M35" s="35" t="s">
        <v>46</v>
      </c>
      <c r="N35" s="35" t="s">
        <v>45</v>
      </c>
      <c r="O35" s="35" t="s">
        <v>100</v>
      </c>
    </row>
    <row r="36" spans="1:17" s="6" customFormat="1" ht="84.95" customHeight="1">
      <c r="A36" s="46" t="s">
        <v>189</v>
      </c>
      <c r="B36" s="67" t="s">
        <v>149</v>
      </c>
      <c r="C36" s="67" t="s">
        <v>150</v>
      </c>
      <c r="D36" s="61" t="s">
        <v>13</v>
      </c>
      <c r="E36" s="61" t="s">
        <v>56</v>
      </c>
      <c r="F36" s="61">
        <v>1</v>
      </c>
      <c r="G36" s="62">
        <v>100000</v>
      </c>
      <c r="H36" s="70" t="s">
        <v>31</v>
      </c>
      <c r="I36" s="61" t="s">
        <v>151</v>
      </c>
      <c r="J36" s="61" t="s">
        <v>152</v>
      </c>
      <c r="K36" s="61" t="s">
        <v>52</v>
      </c>
      <c r="L36" s="35" t="s">
        <v>250</v>
      </c>
      <c r="M36" s="61" t="s">
        <v>46</v>
      </c>
      <c r="N36" s="61" t="s">
        <v>45</v>
      </c>
      <c r="O36" s="61" t="s">
        <v>100</v>
      </c>
    </row>
    <row r="37" spans="1:17" s="6" customFormat="1" ht="84.95" customHeight="1">
      <c r="A37" s="46" t="s">
        <v>194</v>
      </c>
      <c r="B37" s="41" t="s">
        <v>104</v>
      </c>
      <c r="C37" s="41" t="s">
        <v>105</v>
      </c>
      <c r="D37" s="35" t="s">
        <v>107</v>
      </c>
      <c r="E37" s="35" t="s">
        <v>108</v>
      </c>
      <c r="F37" s="35">
        <v>5</v>
      </c>
      <c r="G37" s="43">
        <v>100000</v>
      </c>
      <c r="H37" s="65" t="s">
        <v>31</v>
      </c>
      <c r="I37" s="35" t="s">
        <v>20</v>
      </c>
      <c r="J37" s="35" t="s">
        <v>106</v>
      </c>
      <c r="K37" s="35" t="s">
        <v>109</v>
      </c>
      <c r="L37" s="35" t="s">
        <v>250</v>
      </c>
      <c r="M37" s="35" t="s">
        <v>115</v>
      </c>
      <c r="N37" s="35" t="s">
        <v>19</v>
      </c>
      <c r="O37" s="35" t="s">
        <v>25</v>
      </c>
    </row>
    <row r="38" spans="1:17" ht="84.95" customHeight="1">
      <c r="A38" s="45" t="s">
        <v>199</v>
      </c>
      <c r="B38" s="33" t="s">
        <v>112</v>
      </c>
      <c r="C38" s="33" t="s">
        <v>110</v>
      </c>
      <c r="D38" s="34" t="s">
        <v>13</v>
      </c>
      <c r="E38" s="34" t="s">
        <v>108</v>
      </c>
      <c r="F38" s="34">
        <v>1</v>
      </c>
      <c r="G38" s="42">
        <v>2790520</v>
      </c>
      <c r="H38" s="40">
        <v>45658</v>
      </c>
      <c r="I38" s="34" t="s">
        <v>16</v>
      </c>
      <c r="J38" s="34" t="s">
        <v>106</v>
      </c>
      <c r="K38" s="34" t="s">
        <v>109</v>
      </c>
      <c r="L38" s="34" t="s">
        <v>250</v>
      </c>
      <c r="M38" s="34" t="s">
        <v>115</v>
      </c>
      <c r="N38" s="34" t="s">
        <v>45</v>
      </c>
      <c r="O38" s="34" t="s">
        <v>111</v>
      </c>
      <c r="Q38" s="28"/>
    </row>
    <row r="39" spans="1:17" ht="84.95" customHeight="1">
      <c r="A39" s="46" t="s">
        <v>201</v>
      </c>
      <c r="B39" s="41" t="s">
        <v>202</v>
      </c>
      <c r="C39" s="41" t="s">
        <v>110</v>
      </c>
      <c r="D39" s="35" t="s">
        <v>13</v>
      </c>
      <c r="E39" s="35" t="s">
        <v>56</v>
      </c>
      <c r="F39" s="35">
        <v>1</v>
      </c>
      <c r="G39" s="43">
        <v>3640000</v>
      </c>
      <c r="H39" s="44" t="s">
        <v>31</v>
      </c>
      <c r="I39" s="35" t="s">
        <v>16</v>
      </c>
      <c r="J39" s="35" t="s">
        <v>106</v>
      </c>
      <c r="K39" s="35" t="s">
        <v>109</v>
      </c>
      <c r="L39" s="35" t="s">
        <v>250</v>
      </c>
      <c r="M39" s="35" t="s">
        <v>115</v>
      </c>
      <c r="N39" s="35" t="s">
        <v>45</v>
      </c>
      <c r="O39" s="35" t="s">
        <v>111</v>
      </c>
      <c r="Q39" s="28"/>
    </row>
    <row r="40" spans="1:17" ht="84.95" customHeight="1">
      <c r="A40" s="47" t="s">
        <v>200</v>
      </c>
      <c r="B40" s="41" t="s">
        <v>114</v>
      </c>
      <c r="C40" s="41" t="s">
        <v>110</v>
      </c>
      <c r="D40" s="35" t="s">
        <v>13</v>
      </c>
      <c r="E40" s="35" t="s">
        <v>108</v>
      </c>
      <c r="F40" s="35">
        <v>2</v>
      </c>
      <c r="G40" s="43">
        <v>10000000</v>
      </c>
      <c r="H40" s="44" t="s">
        <v>31</v>
      </c>
      <c r="I40" s="35" t="s">
        <v>16</v>
      </c>
      <c r="J40" s="35" t="s">
        <v>106</v>
      </c>
      <c r="K40" s="35" t="s">
        <v>109</v>
      </c>
      <c r="L40" s="34" t="s">
        <v>250</v>
      </c>
      <c r="M40" s="35" t="s">
        <v>113</v>
      </c>
      <c r="N40" s="35" t="s">
        <v>45</v>
      </c>
      <c r="O40" s="35" t="s">
        <v>111</v>
      </c>
      <c r="P40" s="28"/>
    </row>
    <row r="41" spans="1:17" ht="84.95" customHeight="1">
      <c r="A41" s="54" t="s">
        <v>218</v>
      </c>
      <c r="B41" s="53" t="s">
        <v>219</v>
      </c>
      <c r="C41" s="55" t="s">
        <v>220</v>
      </c>
      <c r="D41" s="56" t="s">
        <v>13</v>
      </c>
      <c r="E41" s="56" t="s">
        <v>56</v>
      </c>
      <c r="F41" s="56">
        <v>125</v>
      </c>
      <c r="G41" s="57">
        <v>7150</v>
      </c>
      <c r="H41" s="58">
        <v>45778</v>
      </c>
      <c r="I41" s="56" t="s">
        <v>16</v>
      </c>
      <c r="J41" s="56" t="s">
        <v>221</v>
      </c>
      <c r="K41" s="56" t="s">
        <v>222</v>
      </c>
      <c r="L41" s="59" t="s">
        <v>244</v>
      </c>
      <c r="M41" s="56" t="s">
        <v>46</v>
      </c>
      <c r="N41" s="35" t="s">
        <v>243</v>
      </c>
      <c r="O41" s="35" t="s">
        <v>47</v>
      </c>
      <c r="P41" s="28"/>
    </row>
    <row r="42" spans="1:17" ht="216">
      <c r="A42" s="47" t="s">
        <v>245</v>
      </c>
      <c r="B42" s="41" t="s">
        <v>223</v>
      </c>
      <c r="C42" s="41" t="s">
        <v>224</v>
      </c>
      <c r="D42" s="35" t="s">
        <v>13</v>
      </c>
      <c r="E42" s="35" t="s">
        <v>226</v>
      </c>
      <c r="F42" s="35" t="s">
        <v>225</v>
      </c>
      <c r="G42" s="43">
        <v>63000</v>
      </c>
      <c r="H42" s="44">
        <v>45839</v>
      </c>
      <c r="I42" s="35" t="s">
        <v>16</v>
      </c>
      <c r="J42" s="35" t="s">
        <v>62</v>
      </c>
      <c r="K42" s="35" t="s">
        <v>233</v>
      </c>
      <c r="L42" s="34" t="s">
        <v>248</v>
      </c>
      <c r="M42" s="35" t="s">
        <v>46</v>
      </c>
      <c r="N42" s="35" t="s">
        <v>246</v>
      </c>
      <c r="O42" s="35" t="s">
        <v>247</v>
      </c>
      <c r="P42" s="28"/>
    </row>
    <row r="43" spans="1:17" ht="409.5">
      <c r="A43" s="47" t="s">
        <v>215</v>
      </c>
      <c r="B43" s="52" t="s">
        <v>216</v>
      </c>
      <c r="C43" s="13" t="s">
        <v>217</v>
      </c>
      <c r="D43" s="35" t="s">
        <v>13</v>
      </c>
      <c r="E43" s="35" t="s">
        <v>56</v>
      </c>
      <c r="F43" s="35">
        <v>1</v>
      </c>
      <c r="G43" s="43">
        <v>5000</v>
      </c>
      <c r="H43" s="44" t="s">
        <v>31</v>
      </c>
      <c r="I43" s="35" t="s">
        <v>16</v>
      </c>
      <c r="J43" s="35" t="s">
        <v>51</v>
      </c>
      <c r="K43" s="35" t="s">
        <v>52</v>
      </c>
      <c r="L43" s="34" t="s">
        <v>248</v>
      </c>
      <c r="M43" s="35" t="s">
        <v>46</v>
      </c>
      <c r="N43" s="35" t="s">
        <v>246</v>
      </c>
      <c r="O43" s="35" t="s">
        <v>57</v>
      </c>
      <c r="P43" s="28"/>
    </row>
    <row r="44" spans="1:17" ht="25.5" customHeight="1">
      <c r="A44" s="78" t="s">
        <v>155</v>
      </c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80"/>
    </row>
    <row r="45" spans="1:17" ht="81" customHeight="1">
      <c r="A45" s="45" t="s">
        <v>196</v>
      </c>
      <c r="B45" s="36" t="s">
        <v>195</v>
      </c>
      <c r="C45" s="36" t="s">
        <v>119</v>
      </c>
      <c r="D45" s="37" t="s">
        <v>13</v>
      </c>
      <c r="E45" s="37" t="s">
        <v>14</v>
      </c>
      <c r="F45" s="37">
        <v>1</v>
      </c>
      <c r="G45" s="38">
        <v>100000</v>
      </c>
      <c r="H45" s="39" t="s">
        <v>86</v>
      </c>
      <c r="I45" s="37" t="s">
        <v>20</v>
      </c>
      <c r="J45" s="37" t="s">
        <v>117</v>
      </c>
      <c r="K45" s="37" t="s">
        <v>118</v>
      </c>
      <c r="L45" s="37" t="s">
        <v>249</v>
      </c>
      <c r="M45" s="37" t="s">
        <v>116</v>
      </c>
      <c r="N45" s="37" t="s">
        <v>19</v>
      </c>
      <c r="O45" s="34" t="s">
        <v>25</v>
      </c>
    </row>
    <row r="46" spans="1:17" ht="81" customHeight="1">
      <c r="A46" s="45" t="s">
        <v>232</v>
      </c>
      <c r="B46" s="36" t="s">
        <v>227</v>
      </c>
      <c r="C46" s="36" t="s">
        <v>228</v>
      </c>
      <c r="D46" s="37" t="s">
        <v>13</v>
      </c>
      <c r="E46" s="37" t="s">
        <v>229</v>
      </c>
      <c r="F46" s="37">
        <v>1</v>
      </c>
      <c r="G46" s="38">
        <v>50000</v>
      </c>
      <c r="H46" s="60">
        <v>45778</v>
      </c>
      <c r="I46" s="37" t="s">
        <v>16</v>
      </c>
      <c r="J46" s="37" t="s">
        <v>230</v>
      </c>
      <c r="K46" s="37" t="s">
        <v>231</v>
      </c>
      <c r="L46" s="37" t="s">
        <v>238</v>
      </c>
      <c r="M46" s="37" t="s">
        <v>239</v>
      </c>
      <c r="N46" s="37" t="s">
        <v>236</v>
      </c>
      <c r="O46" s="34" t="s">
        <v>96</v>
      </c>
    </row>
    <row r="47" spans="1:17" ht="25.5" customHeight="1">
      <c r="A47" s="77" t="s">
        <v>203</v>
      </c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</row>
    <row r="48" spans="1:17" s="4" customFormat="1" ht="375">
      <c r="A48" s="45" t="s">
        <v>204</v>
      </c>
      <c r="B48" s="52" t="s">
        <v>205</v>
      </c>
      <c r="C48" s="52" t="s">
        <v>206</v>
      </c>
      <c r="D48" s="47" t="s">
        <v>13</v>
      </c>
      <c r="E48" s="47" t="s">
        <v>207</v>
      </c>
      <c r="F48" s="47">
        <v>1</v>
      </c>
      <c r="G48" s="48">
        <v>5538</v>
      </c>
      <c r="H48" s="49" t="s">
        <v>86</v>
      </c>
      <c r="I48" s="45" t="s">
        <v>16</v>
      </c>
      <c r="J48" s="45" t="s">
        <v>208</v>
      </c>
      <c r="K48" s="47" t="s">
        <v>203</v>
      </c>
      <c r="L48" s="47" t="s">
        <v>234</v>
      </c>
      <c r="M48" s="47" t="s">
        <v>235</v>
      </c>
      <c r="N48" s="47" t="s">
        <v>236</v>
      </c>
      <c r="O48" s="47" t="s">
        <v>237</v>
      </c>
    </row>
    <row r="49" spans="1:15" ht="409.5">
      <c r="A49" s="47" t="s">
        <v>209</v>
      </c>
      <c r="B49" s="52" t="s">
        <v>210</v>
      </c>
      <c r="C49" s="52" t="s">
        <v>211</v>
      </c>
      <c r="D49" s="47" t="s">
        <v>88</v>
      </c>
      <c r="E49" s="47" t="s">
        <v>207</v>
      </c>
      <c r="F49" s="47">
        <v>1</v>
      </c>
      <c r="G49" s="48">
        <v>5469</v>
      </c>
      <c r="H49" s="49" t="s">
        <v>86</v>
      </c>
      <c r="I49" s="47" t="s">
        <v>16</v>
      </c>
      <c r="J49" s="47" t="s">
        <v>208</v>
      </c>
      <c r="K49" s="47" t="s">
        <v>203</v>
      </c>
      <c r="L49" s="47" t="s">
        <v>234</v>
      </c>
      <c r="M49" s="47" t="s">
        <v>235</v>
      </c>
      <c r="N49" s="47" t="s">
        <v>236</v>
      </c>
      <c r="O49" s="47" t="s">
        <v>237</v>
      </c>
    </row>
    <row r="52" spans="1:15" ht="15" customHeight="1">
      <c r="A52" s="75" t="s">
        <v>164</v>
      </c>
      <c r="B52" s="75"/>
      <c r="C52" s="75"/>
      <c r="D52" s="75"/>
    </row>
    <row r="53" spans="1:15" ht="30" customHeight="1">
      <c r="A53" s="10" t="s">
        <v>8</v>
      </c>
      <c r="B53" s="10" t="s">
        <v>120</v>
      </c>
      <c r="C53" s="10" t="s">
        <v>121</v>
      </c>
      <c r="D53" s="10" t="s">
        <v>162</v>
      </c>
    </row>
    <row r="54" spans="1:15" ht="34.5" customHeight="1">
      <c r="A54" s="73" t="s">
        <v>18</v>
      </c>
      <c r="B54" s="24" t="s">
        <v>25</v>
      </c>
      <c r="C54" s="24" t="s">
        <v>122</v>
      </c>
      <c r="D54" s="25">
        <f>'Consolidação das Demandas SEDES'!G7+'Consolidação das Demandas SEDES'!G8+'Consolidação das Demandas SEDES'!G9+'Consolidação das Demandas SEDES'!G10+'Consolidação das Demandas SEDES'!G11+'Consolidação das Demandas SEDES'!G12</f>
        <v>1254299</v>
      </c>
    </row>
    <row r="55" spans="1:15" ht="47.25" customHeight="1">
      <c r="A55" s="76"/>
      <c r="B55" s="9" t="s">
        <v>44</v>
      </c>
      <c r="C55" s="9" t="s">
        <v>123</v>
      </c>
      <c r="D55" s="11">
        <f>'Consolidação das Demandas SEDES'!G14</f>
        <v>16000</v>
      </c>
    </row>
    <row r="56" spans="1:15">
      <c r="A56" s="71" t="s">
        <v>124</v>
      </c>
      <c r="B56" s="72"/>
      <c r="C56" s="72"/>
      <c r="D56" s="12">
        <f>SUM(D54:D55)</f>
        <v>1270299</v>
      </c>
    </row>
    <row r="57" spans="1:15" ht="24.75" customHeight="1">
      <c r="A57" s="73" t="s">
        <v>46</v>
      </c>
      <c r="B57" s="9" t="s">
        <v>47</v>
      </c>
      <c r="C57" s="9" t="s">
        <v>122</v>
      </c>
      <c r="D57" s="11">
        <f>'Consolidação das Demandas SEDES'!G16+'Consolidação das Demandas SEDES'!G17+'Consolidação das Demandas SEDES'!G18+'Consolidação das Demandas SEDES'!G19+'Consolidação das Demandas SEDES'!G20+'Consolidação das Demandas SEDES'!G21+'Consolidação das Demandas SEDES'!G22+'Consolidação das Demandas SEDES'!G23+'Consolidação das Demandas SEDES'!G24</f>
        <v>65400</v>
      </c>
    </row>
    <row r="58" spans="1:15" ht="34.5" customHeight="1">
      <c r="A58" s="73"/>
      <c r="B58" s="9" t="s">
        <v>57</v>
      </c>
      <c r="C58" s="9" t="s">
        <v>122</v>
      </c>
      <c r="D58" s="11">
        <f>'Consolidação das Demandas SEDES'!G25+'Consolidação das Demandas SEDES'!G26</f>
        <v>18900</v>
      </c>
    </row>
    <row r="59" spans="1:15" ht="27">
      <c r="A59" s="73"/>
      <c r="B59" s="9" t="s">
        <v>63</v>
      </c>
      <c r="C59" s="9" t="s">
        <v>122</v>
      </c>
      <c r="D59" s="11">
        <f>'Consolidação das Demandas SEDES'!G27</f>
        <v>36000</v>
      </c>
    </row>
    <row r="60" spans="1:15" ht="27">
      <c r="A60" s="73"/>
      <c r="B60" s="24" t="s">
        <v>25</v>
      </c>
      <c r="C60" s="24" t="s">
        <v>122</v>
      </c>
      <c r="D60" s="25">
        <f>'Consolidação das Demandas SEDES'!G28+'Consolidação das Demandas SEDES'!G29+'Consolidação das Demandas SEDES'!G30+'Consolidação das Demandas SEDES'!G31</f>
        <v>32600</v>
      </c>
    </row>
    <row r="61" spans="1:15" ht="20.25" customHeight="1">
      <c r="A61" s="73"/>
      <c r="B61" s="13" t="s">
        <v>96</v>
      </c>
      <c r="C61" s="13" t="s">
        <v>122</v>
      </c>
      <c r="D61" s="14">
        <f>'Consolidação das Demandas SEDES'!G32</f>
        <v>22773</v>
      </c>
    </row>
    <row r="62" spans="1:15" ht="42.75" customHeight="1">
      <c r="A62" s="76"/>
      <c r="B62" s="13" t="s">
        <v>100</v>
      </c>
      <c r="C62" s="13" t="s">
        <v>123</v>
      </c>
      <c r="D62" s="14">
        <f>'Consolidação das Demandas SEDES'!G34+'Consolidação das Demandas SEDES'!G35+'Consolidação das Demandas SEDES'!G36</f>
        <v>175000</v>
      </c>
    </row>
    <row r="63" spans="1:15">
      <c r="A63" s="71" t="s">
        <v>124</v>
      </c>
      <c r="B63" s="72"/>
      <c r="C63" s="72"/>
      <c r="D63" s="12">
        <f>SUM(D57:D62)</f>
        <v>350673</v>
      </c>
    </row>
    <row r="64" spans="1:15" ht="58.5" customHeight="1">
      <c r="A64" s="23" t="s">
        <v>160</v>
      </c>
      <c r="B64" s="13" t="s">
        <v>103</v>
      </c>
      <c r="C64" s="13" t="s">
        <v>122</v>
      </c>
      <c r="D64" s="14">
        <f>'Consolidação das Demandas SEDES'!G33</f>
        <v>32433</v>
      </c>
    </row>
    <row r="65" spans="1:4">
      <c r="A65" s="71" t="s">
        <v>124</v>
      </c>
      <c r="B65" s="72"/>
      <c r="C65" s="72"/>
      <c r="D65" s="12">
        <f>SUM(D64:D64)</f>
        <v>32433</v>
      </c>
    </row>
    <row r="66" spans="1:4" ht="36.75" customHeight="1">
      <c r="A66" s="73" t="s">
        <v>113</v>
      </c>
      <c r="B66" s="20" t="s">
        <v>25</v>
      </c>
      <c r="C66" s="20" t="s">
        <v>122</v>
      </c>
      <c r="D66" s="21">
        <f>'Consolidação das Demandas SEDES'!G37</f>
        <v>100000</v>
      </c>
    </row>
    <row r="67" spans="1:4" ht="48.75" customHeight="1">
      <c r="A67" s="73"/>
      <c r="B67" s="24" t="s">
        <v>111</v>
      </c>
      <c r="C67" s="24" t="s">
        <v>123</v>
      </c>
      <c r="D67" s="25">
        <f>'Consolidação das Demandas SEDES'!G38+'Consolidação das Demandas SEDES'!G39+'Consolidação das Demandas SEDES'!G40</f>
        <v>16430520</v>
      </c>
    </row>
    <row r="68" spans="1:4">
      <c r="A68" s="74" t="s">
        <v>124</v>
      </c>
      <c r="B68" s="74"/>
      <c r="C68" s="74"/>
      <c r="D68" s="12">
        <f>SUM(D66:D67)</f>
        <v>16530520</v>
      </c>
    </row>
    <row r="69" spans="1:4" ht="67.5">
      <c r="A69" s="7" t="s">
        <v>116</v>
      </c>
      <c r="B69" s="20" t="s">
        <v>25</v>
      </c>
      <c r="C69" s="24" t="s">
        <v>122</v>
      </c>
      <c r="D69" s="25">
        <f>'Consolidação das Demandas SEDES'!G45</f>
        <v>100000</v>
      </c>
    </row>
    <row r="70" spans="1:4">
      <c r="A70" s="74" t="s">
        <v>124</v>
      </c>
      <c r="B70" s="74"/>
      <c r="C70" s="74"/>
      <c r="D70" s="12">
        <f>SUM(D69:D69)</f>
        <v>100000</v>
      </c>
    </row>
    <row r="71" spans="1:4">
      <c r="A71" s="74" t="s">
        <v>163</v>
      </c>
      <c r="B71" s="74"/>
      <c r="C71" s="74"/>
      <c r="D71" s="12">
        <f>D70+D68+D65+D63+D56</f>
        <v>18283925</v>
      </c>
    </row>
  </sheetData>
  <autoFilter ref="A5:O47" xr:uid="{00000000-0009-0000-0000-000000000000}"/>
  <mergeCells count="18">
    <mergeCell ref="A47:O47"/>
    <mergeCell ref="A15:O15"/>
    <mergeCell ref="A44:O44"/>
    <mergeCell ref="M4:O4"/>
    <mergeCell ref="B1:O1"/>
    <mergeCell ref="A4:L4"/>
    <mergeCell ref="A2:O2"/>
    <mergeCell ref="A6:O6"/>
    <mergeCell ref="A52:D52"/>
    <mergeCell ref="A54:A55"/>
    <mergeCell ref="A56:C56"/>
    <mergeCell ref="A57:A62"/>
    <mergeCell ref="A63:C63"/>
    <mergeCell ref="A65:C65"/>
    <mergeCell ref="A66:A67"/>
    <mergeCell ref="A68:C68"/>
    <mergeCell ref="A70:C70"/>
    <mergeCell ref="A71:C71"/>
  </mergeCells>
  <phoneticPr fontId="16" type="noConversion"/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G23"/>
  <sheetViews>
    <sheetView zoomScale="86" zoomScaleNormal="86" zoomScaleSheetLayoutView="86" workbookViewId="0">
      <selection activeCell="D18" sqref="D18"/>
    </sheetView>
  </sheetViews>
  <sheetFormatPr defaultColWidth="9.140625" defaultRowHeight="15" customHeight="1"/>
  <cols>
    <col min="1" max="1" width="33.5703125" style="3" customWidth="1"/>
    <col min="2" max="2" width="26.140625" style="3" customWidth="1"/>
    <col min="3" max="3" width="31.85546875" style="3" customWidth="1"/>
    <col min="4" max="4" width="22.7109375" style="3" customWidth="1"/>
    <col min="5" max="5" width="20.85546875" style="1" bestFit="1" customWidth="1"/>
    <col min="6" max="6" width="14.42578125" style="1" bestFit="1" customWidth="1"/>
    <col min="7" max="7" width="12.7109375" style="1" bestFit="1" customWidth="1"/>
    <col min="8" max="16384" width="9.140625" style="1"/>
  </cols>
  <sheetData>
    <row r="1" spans="1:7" ht="45" customHeight="1">
      <c r="A1" s="75" t="s">
        <v>164</v>
      </c>
      <c r="B1" s="75"/>
      <c r="C1" s="75"/>
      <c r="D1" s="75"/>
    </row>
    <row r="2" spans="1:7" s="2" customFormat="1" ht="20.100000000000001" customHeight="1">
      <c r="A2" s="10" t="s">
        <v>8</v>
      </c>
      <c r="B2" s="10" t="s">
        <v>120</v>
      </c>
      <c r="C2" s="10" t="s">
        <v>121</v>
      </c>
      <c r="D2" s="10" t="s">
        <v>162</v>
      </c>
    </row>
    <row r="3" spans="1:7" s="4" customFormat="1" ht="39.950000000000003" customHeight="1">
      <c r="A3" s="73" t="s">
        <v>18</v>
      </c>
      <c r="B3" s="24" t="s">
        <v>25</v>
      </c>
      <c r="C3" s="24" t="s">
        <v>122</v>
      </c>
      <c r="D3" s="25">
        <f>'Consolidação das Demandas SEDES'!G7+'Consolidação das Demandas SEDES'!G8+'Consolidação das Demandas SEDES'!G9+'Consolidação das Demandas SEDES'!G10+'Consolidação das Demandas SEDES'!G11+'Consolidação das Demandas SEDES'!G12</f>
        <v>1254299</v>
      </c>
    </row>
    <row r="4" spans="1:7" s="4" customFormat="1" ht="54">
      <c r="A4" s="76"/>
      <c r="B4" s="9" t="s">
        <v>44</v>
      </c>
      <c r="C4" s="9" t="s">
        <v>123</v>
      </c>
      <c r="D4" s="11">
        <f>'Consolidação das Demandas SEDES'!G14</f>
        <v>16000</v>
      </c>
      <c r="F4" s="16"/>
    </row>
    <row r="5" spans="1:7" s="4" customFormat="1" ht="20.100000000000001" customHeight="1">
      <c r="A5" s="71" t="s">
        <v>124</v>
      </c>
      <c r="B5" s="72"/>
      <c r="C5" s="72"/>
      <c r="D5" s="12">
        <f>SUM(D3:D4)</f>
        <v>1270299</v>
      </c>
    </row>
    <row r="6" spans="1:7" ht="39.950000000000003" customHeight="1">
      <c r="A6" s="73" t="s">
        <v>46</v>
      </c>
      <c r="B6" s="9" t="s">
        <v>47</v>
      </c>
      <c r="C6" s="9" t="s">
        <v>122</v>
      </c>
      <c r="D6" s="11">
        <f>'Consolidação das Demandas SEDES'!G16+'Consolidação das Demandas SEDES'!G17+'Consolidação das Demandas SEDES'!G18+'Consolidação das Demandas SEDES'!G19+'Consolidação das Demandas SEDES'!G20+'Consolidação das Demandas SEDES'!G21+'Consolidação das Demandas SEDES'!G22+'Consolidação das Demandas SEDES'!G23+'Consolidação das Demandas SEDES'!G24</f>
        <v>65400</v>
      </c>
    </row>
    <row r="7" spans="1:7" ht="39.950000000000003" customHeight="1">
      <c r="A7" s="73"/>
      <c r="B7" s="9" t="s">
        <v>57</v>
      </c>
      <c r="C7" s="9" t="s">
        <v>122</v>
      </c>
      <c r="D7" s="11">
        <f>'Consolidação das Demandas SEDES'!G25+'Consolidação das Demandas SEDES'!G26</f>
        <v>18900</v>
      </c>
    </row>
    <row r="8" spans="1:7" ht="39.950000000000003" customHeight="1">
      <c r="A8" s="73"/>
      <c r="B8" s="9" t="s">
        <v>63</v>
      </c>
      <c r="C8" s="9" t="s">
        <v>122</v>
      </c>
      <c r="D8" s="11">
        <f>'Consolidação das Demandas SEDES'!G27</f>
        <v>36000</v>
      </c>
    </row>
    <row r="9" spans="1:7" ht="39.950000000000003" customHeight="1">
      <c r="A9" s="73"/>
      <c r="B9" s="24" t="s">
        <v>25</v>
      </c>
      <c r="C9" s="24" t="s">
        <v>122</v>
      </c>
      <c r="D9" s="25">
        <f>'Consolidação das Demandas SEDES'!G28+'Consolidação das Demandas SEDES'!G29+'Consolidação das Demandas SEDES'!G30+'Consolidação das Demandas SEDES'!G31</f>
        <v>32600</v>
      </c>
      <c r="F9" s="17"/>
    </row>
    <row r="10" spans="1:7" ht="39.950000000000003" customHeight="1">
      <c r="A10" s="73"/>
      <c r="B10" s="13" t="s">
        <v>96</v>
      </c>
      <c r="C10" s="13" t="s">
        <v>122</v>
      </c>
      <c r="D10" s="14">
        <f>'Consolidação das Demandas SEDES'!G32</f>
        <v>22773</v>
      </c>
      <c r="G10" s="18"/>
    </row>
    <row r="11" spans="1:7" ht="54">
      <c r="A11" s="76"/>
      <c r="B11" s="13" t="s">
        <v>100</v>
      </c>
      <c r="C11" s="13" t="s">
        <v>123</v>
      </c>
      <c r="D11" s="14">
        <f>'Consolidação das Demandas SEDES'!G34+'Consolidação das Demandas SEDES'!G35+'Consolidação das Demandas SEDES'!G36</f>
        <v>175000</v>
      </c>
      <c r="F11" s="17"/>
    </row>
    <row r="12" spans="1:7" ht="20.100000000000001" customHeight="1">
      <c r="A12" s="71" t="s">
        <v>124</v>
      </c>
      <c r="B12" s="72"/>
      <c r="C12" s="72"/>
      <c r="D12" s="12">
        <f>SUM(D6:D11)</f>
        <v>350673</v>
      </c>
    </row>
    <row r="13" spans="1:7" ht="39.950000000000003" customHeight="1">
      <c r="A13" s="23" t="s">
        <v>160</v>
      </c>
      <c r="B13" s="13" t="s">
        <v>103</v>
      </c>
      <c r="C13" s="13" t="s">
        <v>122</v>
      </c>
      <c r="D13" s="14">
        <f>'Consolidação das Demandas SEDES'!G33</f>
        <v>32433</v>
      </c>
      <c r="F13" s="15"/>
    </row>
    <row r="14" spans="1:7" s="8" customFormat="1" ht="20.100000000000001" customHeight="1">
      <c r="A14" s="71" t="s">
        <v>124</v>
      </c>
      <c r="B14" s="72"/>
      <c r="C14" s="72"/>
      <c r="D14" s="12">
        <f>SUM(D13:D13)</f>
        <v>32433</v>
      </c>
      <c r="G14" s="19"/>
    </row>
    <row r="15" spans="1:7" ht="39.950000000000003" customHeight="1">
      <c r="A15" s="73" t="s">
        <v>113</v>
      </c>
      <c r="B15" s="20" t="s">
        <v>25</v>
      </c>
      <c r="C15" s="20" t="s">
        <v>122</v>
      </c>
      <c r="D15" s="21">
        <f>'Consolidação das Demandas SEDES'!G37</f>
        <v>100000</v>
      </c>
    </row>
    <row r="16" spans="1:7" ht="54">
      <c r="A16" s="73"/>
      <c r="B16" s="24" t="s">
        <v>111</v>
      </c>
      <c r="C16" s="24" t="s">
        <v>123</v>
      </c>
      <c r="D16" s="25">
        <f>'Consolidação das Demandas SEDES'!G38+'Consolidação das Demandas SEDES'!G39+'Consolidação das Demandas SEDES'!G40</f>
        <v>16430520</v>
      </c>
    </row>
    <row r="17" spans="1:4" ht="20.100000000000001" customHeight="1">
      <c r="A17" s="74" t="s">
        <v>124</v>
      </c>
      <c r="B17" s="74"/>
      <c r="C17" s="74"/>
      <c r="D17" s="12">
        <f>SUM(D15:D16)</f>
        <v>16530520</v>
      </c>
    </row>
    <row r="18" spans="1:4" ht="39.950000000000003" customHeight="1">
      <c r="A18" s="7" t="s">
        <v>116</v>
      </c>
      <c r="B18" s="20" t="s">
        <v>25</v>
      </c>
      <c r="C18" s="24" t="s">
        <v>122</v>
      </c>
      <c r="D18" s="25">
        <f>'Consolidação das Demandas SEDES'!G45</f>
        <v>100000</v>
      </c>
    </row>
    <row r="19" spans="1:4" ht="20.100000000000001" customHeight="1">
      <c r="A19" s="74" t="s">
        <v>124</v>
      </c>
      <c r="B19" s="74"/>
      <c r="C19" s="74"/>
      <c r="D19" s="12">
        <f>SUM(D18:D18)</f>
        <v>100000</v>
      </c>
    </row>
    <row r="20" spans="1:4" s="6" customFormat="1" ht="20.100000000000001" customHeight="1">
      <c r="A20" s="74" t="s">
        <v>163</v>
      </c>
      <c r="B20" s="74"/>
      <c r="C20" s="74"/>
      <c r="D20" s="12">
        <f>D19+D17+D14+D12+D5</f>
        <v>18283925</v>
      </c>
    </row>
    <row r="21" spans="1:4" ht="15" customHeight="1">
      <c r="A21" s="5"/>
      <c r="B21" s="5"/>
      <c r="C21" s="22"/>
      <c r="D21" s="22"/>
    </row>
    <row r="22" spans="1:4" ht="15" customHeight="1">
      <c r="A22" s="5"/>
      <c r="B22" s="5"/>
      <c r="C22" s="5"/>
      <c r="D22" s="5"/>
    </row>
    <row r="23" spans="1:4" ht="15" customHeight="1">
      <c r="A23" s="5"/>
      <c r="B23" s="5"/>
      <c r="C23" s="5"/>
      <c r="D23" s="5"/>
    </row>
  </sheetData>
  <mergeCells count="10">
    <mergeCell ref="A3:A4"/>
    <mergeCell ref="A5:C5"/>
    <mergeCell ref="A6:A11"/>
    <mergeCell ref="A12:C12"/>
    <mergeCell ref="A1:D1"/>
    <mergeCell ref="A15:A16"/>
    <mergeCell ref="A17:C17"/>
    <mergeCell ref="A19:C19"/>
    <mergeCell ref="A20:C20"/>
    <mergeCell ref="A14:C14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80" orientation="portrait" r:id="rId1"/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Consolidação das Demandas SEDES</vt:lpstr>
      <vt:lpstr>Resumo Orçamentário </vt:lpstr>
      <vt:lpstr>'Consolidação das Demandas SEDES'!Area_de_impressao</vt:lpstr>
      <vt:lpstr>'Resumo Orçamentário '!Area_de_impressao</vt:lpstr>
      <vt:lpstr>'Consolidação das Demandas SEDES'!Titulos_de_impressao</vt:lpstr>
      <vt:lpstr>'Resumo Orçamentário 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ZELIA</dc:creator>
  <cp:keywords/>
  <dc:description/>
  <cp:lastModifiedBy>Johnatan da Silva Gonçalves</cp:lastModifiedBy>
  <cp:revision/>
  <cp:lastPrinted>2025-01-28T14:24:16Z</cp:lastPrinted>
  <dcterms:created xsi:type="dcterms:W3CDTF">2021-02-24T12:05:22Z</dcterms:created>
  <dcterms:modified xsi:type="dcterms:W3CDTF">2025-10-09T13:57:50Z</dcterms:modified>
  <cp:category/>
  <cp:contentStatus/>
</cp:coreProperties>
</file>