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ETAD\GA\_GERAL\2025\PCA\PCA 2025\10ª VERSÃO\"/>
    </mc:Choice>
  </mc:AlternateContent>
  <xr:revisionPtr revIDLastSave="0" documentId="13_ncr:1_{79858A6F-1CE8-4C80-8C1F-3B3DBAEC8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olidação das Demandas atual" sheetId="6" r:id="rId1"/>
    <sheet name="Consolidação das Demandas SEDES" sheetId="1" r:id="rId2"/>
    <sheet name="Resumo Orçamentário " sheetId="5" r:id="rId3"/>
  </sheets>
  <externalReferences>
    <externalReference r:id="rId4"/>
    <externalReference r:id="rId5"/>
  </externalReferences>
  <definedNames>
    <definedName name="_xlnm._FilterDatabase" localSheetId="0" hidden="1">'Consolidação das Demandas atual'!$A$5:$P$58</definedName>
    <definedName name="_xlnm._FilterDatabase" localSheetId="1" hidden="1">'Consolidação das Demandas SEDES'!$A$5:$P$53</definedName>
    <definedName name="_xlnm._FilterDatabase" localSheetId="2" hidden="1">'Resumo Orçamentário '!$A$2:$D$10</definedName>
    <definedName name="_xlnm.Print_Area" localSheetId="0">'Consolidação das Demandas atual'!$A$5:$D$59</definedName>
    <definedName name="_xlnm.Print_Area" localSheetId="1">'Consolidação das Demandas SEDES'!$A$57:$D$80</definedName>
    <definedName name="_xlnm.Print_Area" localSheetId="2">'Resumo Orçamentário '!$A$1:$D$24</definedName>
    <definedName name="FAETEC">[1]!Tab_Mes[Mês]</definedName>
    <definedName name="Tab_mês">[2]!Tab_Mes[Mês]</definedName>
    <definedName name="Tab_Subelemento">[2]!Tab_ND[#Data]</definedName>
    <definedName name="_xlnm.Print_Titles" localSheetId="0">'Consolidação das Demandas atual'!$4:$5</definedName>
    <definedName name="_xlnm.Print_Titles" localSheetId="1">'Consolidação das Demandas SEDES'!$4:$5</definedName>
    <definedName name="_xlnm.Print_Titles" localSheetId="2">'Resumo Orçamentário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6" l="1"/>
  <c r="D67" i="6"/>
  <c r="D64" i="6"/>
  <c r="D63" i="6"/>
  <c r="D62" i="6"/>
  <c r="D68" i="6"/>
  <c r="D66" i="6"/>
  <c r="D80" i="6"/>
  <c r="D81" i="6" s="1"/>
  <c r="D78" i="6"/>
  <c r="D73" i="6"/>
  <c r="D74" i="6"/>
  <c r="D70" i="6"/>
  <c r="D71" i="6"/>
  <c r="D76" i="6"/>
  <c r="D84" i="6"/>
  <c r="D10" i="5"/>
  <c r="D66" i="1"/>
  <c r="D11" i="5"/>
  <c r="D67" i="1"/>
  <c r="D72" i="1"/>
  <c r="D74" i="1" s="1"/>
  <c r="D16" i="5"/>
  <c r="D78" i="1"/>
  <c r="D77" i="1"/>
  <c r="D75" i="1"/>
  <c r="D76" i="1" s="1"/>
  <c r="D73" i="1"/>
  <c r="D70" i="1"/>
  <c r="D71" i="1" s="1"/>
  <c r="D68" i="1"/>
  <c r="D65" i="1"/>
  <c r="D64" i="1"/>
  <c r="D8" i="5"/>
  <c r="D63" i="1"/>
  <c r="D61" i="1"/>
  <c r="D5" i="5"/>
  <c r="D60" i="1"/>
  <c r="D59" i="1"/>
  <c r="D3" i="5"/>
  <c r="D19" i="5"/>
  <c r="D20" i="5" s="1"/>
  <c r="D17" i="5"/>
  <c r="D65" i="6" l="1"/>
  <c r="D79" i="6"/>
  <c r="D72" i="6"/>
  <c r="D18" i="5"/>
  <c r="D69" i="1"/>
  <c r="D79" i="1"/>
  <c r="D62" i="1"/>
  <c r="D14" i="5"/>
  <c r="D15" i="5" s="1"/>
  <c r="D12" i="5"/>
  <c r="D9" i="5"/>
  <c r="D7" i="5"/>
  <c r="D4" i="5"/>
  <c r="D22" i="5"/>
  <c r="D21" i="5"/>
  <c r="D85" i="6" l="1"/>
  <c r="D80" i="1"/>
  <c r="D13" i="5"/>
  <c r="D6" i="5"/>
  <c r="D23" i="5"/>
  <c r="D24" i="5" l="1"/>
</calcChain>
</file>

<file path=xl/sharedStrings.xml><?xml version="1.0" encoding="utf-8"?>
<sst xmlns="http://schemas.openxmlformats.org/spreadsheetml/2006/main" count="1495" uniqueCount="354">
  <si>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</si>
  <si>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</si>
  <si>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</si>
  <si>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</si>
  <si>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</si>
  <si>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</si>
  <si>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</si>
  <si>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</si>
  <si>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</si>
  <si>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</si>
  <si>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</si>
  <si>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INFORMAÇÕES DA DEMANDA</t>
  </si>
  <si>
    <t>INFORMAÇÕES ORÇAMENTÁRIAS</t>
  </si>
  <si>
    <t>Nova Contratação</t>
  </si>
  <si>
    <t>Serviço</t>
  </si>
  <si>
    <t>20.02.2025</t>
  </si>
  <si>
    <t>Alta</t>
  </si>
  <si>
    <t xml:space="preserve">Gerência de Comercialização e Logística de Negócios - GECOM </t>
  </si>
  <si>
    <t>22.661.0035.1308 - Implantação e Gestão de Polos Empresariais</t>
  </si>
  <si>
    <t>3 - Outras despesas Correntes (Custeio)</t>
  </si>
  <si>
    <t>Média</t>
  </si>
  <si>
    <t>Avaliação dos imóveis</t>
  </si>
  <si>
    <t>Manter os  valor dos imóveis atualizados para alienação e para cessão de direitos.</t>
  </si>
  <si>
    <t xml:space="preserve">Média </t>
  </si>
  <si>
    <t>Jéssica Monteiro da Silva</t>
  </si>
  <si>
    <t>3.3.90.39 - Outros Serviços de Terceiros - PJ</t>
  </si>
  <si>
    <t>01.01.2025</t>
  </si>
  <si>
    <t xml:space="preserve">Marcelo Marques </t>
  </si>
  <si>
    <t>Subsecretaria de Estado de Integração e Desenvolvimento Regional - SUBDES</t>
  </si>
  <si>
    <t>01.05.2025</t>
  </si>
  <si>
    <t xml:space="preserve">Lucas Barbosa </t>
  </si>
  <si>
    <t>01.03.2025</t>
  </si>
  <si>
    <t>Reflorestamento, cortina vegetal e paisagismo do Cercado da Pedra</t>
  </si>
  <si>
    <t>Condicionantes ambiental e urbanística - vai liberar a hipoteca da quadra XII - Continuidade de contrato</t>
  </si>
  <si>
    <t>Contrato nº. 001/2021 em vigor</t>
  </si>
  <si>
    <t>01.02.2025</t>
  </si>
  <si>
    <t>Manutenção de áreas</t>
  </si>
  <si>
    <t>Para cercas, limpeza, descarte de resíduos, placas, reintegração de posse etc de áreas/lotes.</t>
  </si>
  <si>
    <t>Serviços de plotagem de projetos</t>
  </si>
  <si>
    <t>Para Impressão de projetos no formato A0, A1, A2 e A3.</t>
  </si>
  <si>
    <t>Projetos e estudos ambientais destinados aos polos existentes, futuros ou áreas, referentes à licenciamento ambiental.</t>
  </si>
  <si>
    <t>Ação de reintegração de posse</t>
  </si>
  <si>
    <t>Atender as decisões judiciais.</t>
  </si>
  <si>
    <t>4.4.90.51 - Obras e Instalações</t>
  </si>
  <si>
    <t>4 - Investimentos</t>
  </si>
  <si>
    <t>23.122.0035.2070 - Administração da Unidade</t>
  </si>
  <si>
    <t>3.3.90.30 - Material de Consumo</t>
  </si>
  <si>
    <t xml:space="preserve">Atualmente, a frota oficial da SEDES é composta por 05 (cinco) veículos automotores, locados para as demandas oficiais tais como viagens e reuniões externas, onde utilizam de combustiveis como fonte de energia. </t>
  </si>
  <si>
    <t xml:space="preserve">Litros </t>
  </si>
  <si>
    <t>19.200 litros/ano</t>
  </si>
  <si>
    <t>Paulo César Silva</t>
  </si>
  <si>
    <t>Grupo de Administração - GA</t>
  </si>
  <si>
    <t>Contrato nº. 014/2023 renovação</t>
  </si>
  <si>
    <t>03.11.2025</t>
  </si>
  <si>
    <t>Atender as atividades desta Secretaria, com deslocamento de servidores, para cumprimento de atividades institucionais do Governo.</t>
  </si>
  <si>
    <t>Unidade</t>
  </si>
  <si>
    <t>3.3.90.33 - Passagens e Despesas com Locomoção</t>
  </si>
  <si>
    <t>Contrato nº. 004/2023 renovação</t>
  </si>
  <si>
    <t>20.04.2025</t>
  </si>
  <si>
    <t>Prestação de serviços de copa e garçom</t>
  </si>
  <si>
    <t>Atendimento ao público em geral.</t>
  </si>
  <si>
    <t>Sabrina de Aguiar Ferreira</t>
  </si>
  <si>
    <t>3.3.90.37 - Locação de mão-de-obra</t>
  </si>
  <si>
    <t>Contrato SECTI nº. 004/2021                       renovação</t>
  </si>
  <si>
    <t>22.07.2025</t>
  </si>
  <si>
    <t>Locação de 05 (cinco) veiculos automotores, sem motorista</t>
  </si>
  <si>
    <t>Abastecimento de combustíveis da frota oficial</t>
  </si>
  <si>
    <t>Médio</t>
  </si>
  <si>
    <t>Prestação de serviços de manutenção preventiva e corretiva nos aparelhos de ar condicionado.</t>
  </si>
  <si>
    <t>Assegurar um bom estado de conservação dos aparelhos.</t>
  </si>
  <si>
    <t>25 aparelhos</t>
  </si>
  <si>
    <t>Locação de máquina de café autosserviço automática</t>
  </si>
  <si>
    <t>Atender as solicitações do gabinete, responsável pela recepção de autoridades, de representantes da iniciativa privada, com máquinas automáticas, proporcionando a produção individual.</t>
  </si>
  <si>
    <t>Renovação Contratual</t>
  </si>
  <si>
    <t>Baixo</t>
  </si>
  <si>
    <t>Contrato SECTIDES nº. 001/2021                renovação</t>
  </si>
  <si>
    <t>20.06.2025</t>
  </si>
  <si>
    <t xml:space="preserve">Manutenção dos serviços de comunicação de uso contínuo, viabilizando assim melhor difusão de informações entre  órgãos e entidades, e entre o Estado e a sociedade. </t>
  </si>
  <si>
    <t>Alto</t>
  </si>
  <si>
    <t>Marly Terezinha Cardoso</t>
  </si>
  <si>
    <t>Posto</t>
  </si>
  <si>
    <t>Prestação de serviços de telefonia fixa local e interurbana, 0800 e tridígito, com o objetivo de operacionalizar a rede telefônica corporativa do Governo do Estado do Espírito Santo.</t>
  </si>
  <si>
    <t>Contrato n° 2024.000012.49101.01 renovação</t>
  </si>
  <si>
    <t>29.05.2025</t>
  </si>
  <si>
    <t>01.06.2025</t>
  </si>
  <si>
    <t>Douciana Bruno de Souza Bergamin</t>
  </si>
  <si>
    <t xml:space="preserve">Nova Contratação </t>
  </si>
  <si>
    <t>Grupo de Recursos Humanos - GRH</t>
  </si>
  <si>
    <t>Aquisição de vale transporte para  demanda de serviços externos.</t>
  </si>
  <si>
    <t xml:space="preserve">A aquisição de vale transporte é uma despesa devida ao servidor público, conforme dispõe o art. 89 da LC 46/94 e ao estagiário em conformidade com o art. 24 do Dec. 3388-R para o deslocamento da residência ao local de trabalho. </t>
  </si>
  <si>
    <t>Locação de Equipamentos de Telecomunicação com capacidade de comutação TDM/IP (PABX).</t>
  </si>
  <si>
    <t>A utilização de Central de Ramais Telefônicos e aparelhos telefônicos IPs é a estrutura mais recomendada para a infraestrutura física atual da sede da SEDES.</t>
  </si>
  <si>
    <t>Johnatan da Silva Gonçalves</t>
  </si>
  <si>
    <t>Núcleo de Informática - NUINF</t>
  </si>
  <si>
    <t>3.3.90.40 - Serviços de TIC - PJ</t>
  </si>
  <si>
    <t>Aquisição de Switchs e serviço de instalação</t>
  </si>
  <si>
    <t>O alto uso da tecnologia da informação no dia-a-dia se tornou essencial e a modernização e alta disponibilidade desse recurso é necessario para um continuo e bom serviço do servidor.</t>
  </si>
  <si>
    <t xml:space="preserve">Aquisição de APs WiFi </t>
  </si>
  <si>
    <t>4.4.90.52 - Equipamentos e Material Permanente</t>
  </si>
  <si>
    <t>Contrato nº. 005/2023 renovação</t>
  </si>
  <si>
    <t>Necessário devido a atualização de componentes e utilização de internet no ambiente de trabalho, Notebooks, Smart TVs, Reuniões</t>
  </si>
  <si>
    <t xml:space="preserve">3.3.90.49 - Auxílio Transporte </t>
  </si>
  <si>
    <t>Participação em cursos, inscrições em seminários e provas de certificação aderentes ao PPI/ES</t>
  </si>
  <si>
    <t xml:space="preserve">Capacitar os servidores da CPPI / atualização acerca dos temas afins ao setor </t>
  </si>
  <si>
    <t xml:space="preserve">Simone Lemos Vieira </t>
  </si>
  <si>
    <t xml:space="preserve">Nova contratação </t>
  </si>
  <si>
    <t xml:space="preserve">Unidade </t>
  </si>
  <si>
    <t>Coordenação do Programa de Parcerias de Investimentos - CPPI</t>
  </si>
  <si>
    <t>Contatação de estudos de PPP e Concessões em conformidade com a Lei 1.051/23</t>
  </si>
  <si>
    <t>4.4.90.35 – Serviços de Consultoria</t>
  </si>
  <si>
    <t>Prestação de serviços de Consultoria</t>
  </si>
  <si>
    <t>23.130. 0060.1153 - Estruturação de Projetos de Parcerias de Investimentos</t>
  </si>
  <si>
    <t xml:space="preserve">Estudo de PPP contratado (Fundo de Apoio a Estruturação de Projetos de Parcerias e Desestatização do Espirito Santo - FEPES) </t>
  </si>
  <si>
    <t>23.130. 0060.2370 - Coordenação do Programa de  Parcerias de Investimentos</t>
  </si>
  <si>
    <t>23.691.0035.8295 - Atração, Retenção e Promoção de Oportunidade de Negócios</t>
  </si>
  <si>
    <t xml:space="preserve">Humberto Queiroz </t>
  </si>
  <si>
    <t>Gerência de Competitividade - GECOMP</t>
  </si>
  <si>
    <t>Atender ao Programa GERAR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</si>
  <si>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</si>
  <si>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</si>
  <si>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</si>
  <si>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</si>
  <si>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</si>
  <si>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>Levantamento para desmembramento, parcelamento de lotes e mapeamento das invasões a serem regularizadas / reintegradas, e levantamentos Planialtimétricos em geral.</t>
  </si>
  <si>
    <t>Serviços topográficos / levantamento topográfico de polos e áreas / demarcação de lotes</t>
  </si>
  <si>
    <t>Estudos ambientais</t>
  </si>
  <si>
    <t>Aquisição de café em grãos.</t>
  </si>
  <si>
    <t>Atender a demanda do consumo de café em grãos desta Secretaria.</t>
  </si>
  <si>
    <t>pacote de 500gr</t>
  </si>
  <si>
    <t>01.07.2025</t>
  </si>
  <si>
    <t>Aquisição de café torrado e moido.</t>
  </si>
  <si>
    <t>Aquisição de açucar.</t>
  </si>
  <si>
    <t>Atender a demanda do consumo de café torrado e moído desta Secretaria.</t>
  </si>
  <si>
    <t>Atender a demanda do consumo de açúcar desta Secretaria.</t>
  </si>
  <si>
    <t>pacote de 5kg</t>
  </si>
  <si>
    <t>Aquisição de cartões de visita.</t>
  </si>
  <si>
    <t xml:space="preserve">Baixo </t>
  </si>
  <si>
    <t>Solange de Padua Miranda</t>
  </si>
  <si>
    <t>Aquisição de material de expediente.</t>
  </si>
  <si>
    <t>Necessidade de suprir a reposição de materiais de uso comum da Secretaria</t>
  </si>
  <si>
    <t>Aquisição de material de copa.</t>
  </si>
  <si>
    <t>Aquisição de material de limpeza e higiene.</t>
  </si>
  <si>
    <t>Material para manutenção de equipamentos.</t>
  </si>
  <si>
    <t>Demanda com materiais para manutenção de equipamentos para esta Secretaria</t>
  </si>
  <si>
    <t>Manutenção de equipamentos.</t>
  </si>
  <si>
    <t>Demanda com manutenção de equipamentos para esta Secretaria.</t>
  </si>
  <si>
    <t>01.06.2024</t>
  </si>
  <si>
    <t>Aquisição de mobiliário em geral.</t>
  </si>
  <si>
    <t>Necessidade de reposição de bens móveis para melhor atender aos servidores.</t>
  </si>
  <si>
    <t xml:space="preserve">Médio </t>
  </si>
  <si>
    <t>Johann Sebastian Knust Leppaus</t>
  </si>
  <si>
    <t>Proporcionar aos diversos servidores o desenvolvimento de suas atividades funcionais, tendo um primeiro contato, para prospectar novas parcerias e contratações.</t>
  </si>
  <si>
    <t xml:space="preserve"> VALOR ESTIMADO (R$)</t>
  </si>
  <si>
    <t>SUBSECRETARIA DE ESTADO DE COMPETITIVIDADE - SUBCOMP</t>
  </si>
  <si>
    <t>SUBSECRETARIA DE ESTADO DE GESTÃO E PARCERIAS - SUBGEP</t>
  </si>
  <si>
    <t>SUBSECRETARIA DE ESTADO DE INTEGRAÇÃO E DESENVOLVIMENTO REGIONAL - SUBDES</t>
  </si>
  <si>
    <t>pacote de 1KG</t>
  </si>
  <si>
    <t>Nova Contratação (FOPAG)</t>
  </si>
  <si>
    <t xml:space="preserve">23.122. 0035 2095 - Remuneração de Pessoal Ativo e Encargos Sociais </t>
  </si>
  <si>
    <t>Aquisição de vale transporte para servidores e estagiários</t>
  </si>
  <si>
    <t>VALOR PREVISTO (R$)</t>
  </si>
  <si>
    <t>TOTAL GERAL</t>
  </si>
  <si>
    <t xml:space="preserve">RESUMO DA CLASSIFICAÇÃO ORÇAMENTÁRIA </t>
  </si>
  <si>
    <t xml:space="preserve">SETOR DEMANDANTE </t>
  </si>
  <si>
    <t>2024-MPVPGH</t>
  </si>
  <si>
    <t>2024-TFH3DG</t>
  </si>
  <si>
    <t>2024-19533B</t>
  </si>
  <si>
    <t>2024-HDDX52</t>
  </si>
  <si>
    <t>2024-0D7C82</t>
  </si>
  <si>
    <t>2024-SNBSGG</t>
  </si>
  <si>
    <t>2024-VHNSQL</t>
  </si>
  <si>
    <t>2024-RBH7GF</t>
  </si>
  <si>
    <t>2024-03FBHC</t>
  </si>
  <si>
    <t>2024-3KGXK4</t>
  </si>
  <si>
    <t>2024-XFDGGJ</t>
  </si>
  <si>
    <t>2024-SD4Q87</t>
  </si>
  <si>
    <t>2024-49JWSW</t>
  </si>
  <si>
    <t>2024-W6FVPL</t>
  </si>
  <si>
    <t>2024-XV7531</t>
  </si>
  <si>
    <t>2024-4461RX</t>
  </si>
  <si>
    <t>2024-RNLNVM</t>
  </si>
  <si>
    <t>2024-KQFWDJ</t>
  </si>
  <si>
    <t>2024-1JD4BG</t>
  </si>
  <si>
    <t>2024-D629ZX</t>
  </si>
  <si>
    <t>2024-ZMF9L7</t>
  </si>
  <si>
    <t>2024-9MLCZB</t>
  </si>
  <si>
    <t>2024-4R9553</t>
  </si>
  <si>
    <t>2024-89KJCZ</t>
  </si>
  <si>
    <t>2024-1RPC2S</t>
  </si>
  <si>
    <t>2024-6QQV86</t>
  </si>
  <si>
    <t>2024-6LB9BX</t>
  </si>
  <si>
    <t>2024-CCGCRR</t>
  </si>
  <si>
    <t>2024-K51109</t>
  </si>
  <si>
    <t xml:space="preserve">Cartilha Eletrônica do "Guia do Investidor Sustentável" </t>
  </si>
  <si>
    <t>2024-WNKLZ0</t>
  </si>
  <si>
    <t>RESGISTRO DO ENCAMINHAMENTO DFD</t>
  </si>
  <si>
    <t>2024-NV69M4</t>
  </si>
  <si>
    <t>2024-6MC8NC                     2024-TCH14V</t>
  </si>
  <si>
    <t>2025-9KX8SB</t>
  </si>
  <si>
    <t xml:space="preserve">Pretação de serviços de consultoria para elaboração dos estudos da PPP Terminais Metropoliatnos </t>
  </si>
  <si>
    <t>SUBSECRETARIA DE ESTADO DE ATRAÇÃO DE INVESTIMENTOS E NEGÓCIOS INTERNACIONAIS - SUBAIN</t>
  </si>
  <si>
    <t>2025-N6FXJF</t>
  </si>
  <si>
    <t>Contratação de assinatura da ferramenta LinkedIn Sales
Navigator Core, destinada a aprimorar a prospecção e a
captação de investidores. A solução oferece recursos
avançados para identificação de leads qualificados, envio
de email para potencial investidores e alertas em tempo real,
otimizando a abordagem estratégica e fortalecendo as
ações da Subsecretaria de Atração de Investimentos.</t>
  </si>
  <si>
    <t>A Subsecretaria de Atração de Investimentos desempenha um papel estratégico na captação de novos negócios para o Estado, exigindo ferramentas eficazes para identificação, abordagem e relacionamento com empresas e investidores. O LinkedIn Sales Navigator Core se destaca como uma solução essencial para esse propósito, oferecendo recursos avançados de prospecção e inteligência de mercado. A ferramenta permite a identificação precisa de tomadores de decisão e potenciais investidores, por meio de filtros específicos e inteligência de dados em tempo real. Além disso, possibilita o monitoramento de movimentações estratégicas das empresas, garantindo uma abordagem proativa e personalizada. O Sales Navigator Core em conjunto com as ferramentas de gestão utilizadas pela equipe, assegura a organização e atualização contínua das informações sobre os leads e contatos, otimizando o fluxo de trabalho e potencializando a conversão de interações em investimentos concretos. Dessa forma, sua implementação contribuirá diretamente para um processo mais ágil e eficaz de atração de investimentos para o Estado.</t>
  </si>
  <si>
    <t xml:space="preserve">Assinatura Anual </t>
  </si>
  <si>
    <t>Christiane Menezes</t>
  </si>
  <si>
    <t>2025-X5PFZG</t>
  </si>
  <si>
    <t>2025-G1Q48K</t>
  </si>
  <si>
    <t>Contratação de empresa para fabricação e instalação de placas</t>
  </si>
  <si>
    <t>2025-4L0SZF</t>
  </si>
  <si>
    <t>Contratação de empresa especializada para a prestação de serviço de locação de veículo automotor, veículo de representação, com quilometragem livre, sem motorista, sem combustível, incluindo a manutenção e o seguro total do veículo.</t>
  </si>
  <si>
    <t>2025-1PMD4H</t>
  </si>
  <si>
    <t>Marly Terezinha Cardoso / Johnatan Silva</t>
  </si>
  <si>
    <t>GA / NUINF</t>
  </si>
  <si>
    <t>2025-8868BN</t>
  </si>
  <si>
    <t>Postos</t>
  </si>
  <si>
    <t>Atender ao Programa INVEST</t>
  </si>
  <si>
    <t xml:space="preserve">Serviço </t>
  </si>
  <si>
    <t>Bruna Aparecida Franzin Souza</t>
  </si>
  <si>
    <t>Subsecretaria de Competitividade - SUBCOMP</t>
  </si>
  <si>
    <t>2025-PKB783</t>
  </si>
  <si>
    <t xml:space="preserve"> Grupo de Administração - GA   </t>
  </si>
  <si>
    <t>PLANO DE CONTRATAÇÃO ANUAL - EXERCÍCIO 2025</t>
  </si>
  <si>
    <t>2025-LK0SXF</t>
  </si>
  <si>
    <t>Credenciamento de Leiloeiros Oficiais, para prestação de serviços relacionados à alienação de bens imóveis no âmbito da Administração Pública Estadual Direta, obedecendo o Decreto Estadual nº 5.592-R, de 10 de janeiro de 2024 que regulamenta a licitação na modalidade de leilão da Lei Federal nº 14.133, de 1º de abril de 2021.</t>
  </si>
  <si>
    <t>Rosângela Maria 
Frechiani</t>
  </si>
  <si>
    <t>Gerência de 
Comercialização e 
Logistica de 
Nogócios - GECOM</t>
  </si>
  <si>
    <t>-</t>
  </si>
  <si>
    <t xml:space="preserve">3.3.90.30 - Material de Consumo </t>
  </si>
  <si>
    <t>2025-FN8370</t>
  </si>
  <si>
    <t>Aquisição total de 24 (vinte quatro) defletores que serão instalados em todos os setores da Secretaria de Estado de Desenvolvimento - SEDES.</t>
  </si>
  <si>
    <t>A contratação de defletores, almeja aquisição para todos aparelhos de ar condicionado baseado no levantamento realizado pelo Setor do Grupo de Administração – GA desta SEDES. Serão contemplados com o defletor aqueles aparelhos que fisicamente necessitam deste suporte, de forma a minimizar problemas detectados.</t>
  </si>
  <si>
    <t>30.06.2025</t>
  </si>
  <si>
    <t>Cássia Maria de Oliveira 
Rocha</t>
  </si>
  <si>
    <t>Aquisição de ferramentas e materiais para manutenção de computadores e moveis da SEDES.</t>
  </si>
  <si>
    <t>A compra dos itens de manutenção visa prover à SEDES ferramentas para manutenção adequada de computadores em conjunto com o administrativo para manutenção dos móveis e iluminação das salas desta SEDES.</t>
  </si>
  <si>
    <t>Contratação de Empresa Especializada em Prestação de Serviços de Copeiragem e Garçonaria, com fornecimento de mão de obra exclusiva, para atender às necessidades da Secretaria de Estado de Desenvolvimento – SEDES.</t>
  </si>
  <si>
    <t xml:space="preserve">Os serviços de copeiragem e garçonaria são essenciais para o atendimento às demandas internas e externas, contribuindo para a manutenção da organização, higiene e suporte em eventos, reuniões institucionais e demais atividades administrativas. A presença de profissionais especializados nessa área possibilita um ambiente mais eficiente e adequado para a execução das funções da SEDES, garantindo conforto e atendimento adequado a servidores, autoridades e visitantes.
</t>
  </si>
  <si>
    <t>02 (dois) postos de copeira e 01 (um) posto de garçom</t>
  </si>
  <si>
    <t xml:space="preserve">A Secretaria de Estado de Desenvolvimento (SEDES), desde a sua criação com advento da lei complementar nº 1.023, publicada no Diário Oficial do Estado em 26 de dezembro de 2022, teve como secretário o Vice-Governador, que utilizava o veículo da Vice-Governadoria para suas necessidades institucionais. Desta maneira, se faz necessário a contratação de empresa para o objeto solicitado, uma vez que o contrato atual de locação de veículos não possui nenhum com as especificações desejadas. A locação do veículo trará benefícios como a redução de custos operacionais com frota própria, disponibilidade imediata do veículo sem necessidade de desembolso inicial elevado, manutenção e seguro sob responsabilidade da empresa locadora, atendimento às demandas de deslocamento sem comprometer a qualidade dos serviços prestados pela Secretaria. Diante do exposto, a locação de um veículo sem motorista se apresenta como a melhor solução para atender às necessidades da Secretaria de Estado de Desenvolvimento. A contratação permitirá a otimização dos recursos públicos, garantindo eficiência e segurança nos deslocamentos necessários ao cumprimento das funções institucionais. Sendo assim, justifica-se a contratação da empresa especializada para a prestação desse serviço, garantindo economicidade, eficiência e continuidade das atividades da Secretaria. </t>
  </si>
  <si>
    <t xml:space="preserve">A assinatura da plataforma Dripify é essencial para o funcionamento das atividades institucionais, garantindo, mais eficácia nas prospecções. A ferramenta permite: • Automatização de Processos: Ao contratar o Dripify, as empresas podem automatizar processos de
interação com leads, o que não apenas reduz o tempo e o esforço necessários, mas também permite que as equipes de vendas se concentrem em atividades mais estratégicas e de maior valor. • Aumento da Geração de Leads: A plataforma facilita a prospecção de novos clientes por meio de campanhas automatizadas de conexão e mensagens no LinkedIn, ampliando a rede de contatos e, consequentemente, aumentando as oportunidades de vendas. • Melhoria na Nutrição de Leads: Com o Dripify, é possível criar sequências de mensagens personalizadas que ajudam a manter o contato com leads ao longo do tempo, o que, por sua vez, aumenta as chances de conversão e fortalece o relacionamento com os potenciais clientes. • Segmentação Eficiente: A ferramenta permite uma segmentação eficaz dos leads, possibilitando que as empresas personalizem suas abordagens. Isso aumenta a relevância das comunicações e melhora a experiência do cliente. • Análise e Otimização: O Dripify fornece relatórios e insights detalhados sobre o desempenho das
campanhas, permitindo que as empresas façam ajustes e melhorias contínuas em suas estratégias de marketing e vendas, garantindo resultados mais eficazes. • Integração com Outras Ferramentas: A facilidade de integração com sistemas de CRM e outras plataformas
melhora a gestão de leads e a colaboração entre equipes, criando um fluxo de trabalho mais coeso e eficiente. • Aumento da Taxa de Conversão: Com uma abordagem mais direcionada e automatizada, as empresas têm a oportunidade de aumentar suas taxas de conversão, transformando leads em clientes de forma mais eficaz e sustentável </t>
  </si>
  <si>
    <t>Contratação de plataforma com o objetivo de realizar Reuniões Assíncronas do Programa Invest-ES.</t>
  </si>
  <si>
    <t>3.3.90.40 - Outros Serviços de Terceiros - PJ</t>
  </si>
  <si>
    <t xml:space="preserve">Barbara Attademo Gonçalves                    </t>
  </si>
  <si>
    <t xml:space="preserve"> Karine Lyrio da Silva</t>
  </si>
  <si>
    <t>Karine Lyrio da Silva</t>
  </si>
  <si>
    <t>Subsecretaria de Estado de Atração de Investimentos e Negócios Internacionais - SUBAIN</t>
  </si>
  <si>
    <t>23.130.0060.2370 - Coordenação do Programa de Concessões e Parcerias do Estado</t>
  </si>
  <si>
    <t>TOTAL</t>
  </si>
  <si>
    <t>2025-RSZRB7</t>
  </si>
  <si>
    <t>Assinatura digital do jornal "A Gazeta"</t>
  </si>
  <si>
    <t xml:space="preserve">O objetivo é garantir o acompanhamento diário das notícias e a divulgação de informações relacionadas à área de atuação desta Secretaria de Estado de Desenvolvimento (SEDES).
</t>
  </si>
  <si>
    <t>15.08.25</t>
  </si>
  <si>
    <t>Isabella Mendes Pontes de Arruda</t>
  </si>
  <si>
    <t>Assessoria de Comunicação - ASCOM</t>
  </si>
  <si>
    <t>2025-RG57QB</t>
  </si>
  <si>
    <t>Assinatura digital do jornal "A Tribuna"</t>
  </si>
  <si>
    <t>O objetivo é garantir o acompanhamento diário das notícias e a divulgação de informações relacionadas à área de atuação desta Secretaria de Estado de Desenvolvimento (SEDES).</t>
  </si>
  <si>
    <t>2025-4QP3RR</t>
  </si>
  <si>
    <t>Trata-se de aquisição de Certificados Digitais e-CPF e e-CNPJ, tipo A1 e A3, compatíveis com o padrão ICP Brasil – Infraestrutura de Chaves Públicas Brasileira, visando suprir as demandas da Secretaria de Desenvolvimento - SEDES.</t>
  </si>
  <si>
    <t>Considerando a necessidade de acesso a sistemas do Governo Estadual, Governo Federal e assinaturas de documentos. Sistemas que são utilizados diariamente para o bom funcionamento desta secretaria. Entendemos que é necessaria a aquisição de Certificados Digitais A1 e A3, e-CPF e e-CNPJ.</t>
  </si>
  <si>
    <t>NUINF</t>
  </si>
  <si>
    <t>2025-D77HJQ</t>
  </si>
  <si>
    <t>Aluguel de imóvel para instalação de nova sede da SEDES.</t>
  </si>
  <si>
    <t>Justifica-se a contratação de novo espaço físico, mais adequado ao perfil estratégico da Secretaria, com proposta de mudança para a Enseada do Suá, polo corporativo da capital. A realocação trará melhores condições de trabalho, fortalecerá a imagem institucional da SEDES e ampliará o diálogo com agentes econômicos, em benefício do interesse público.</t>
  </si>
  <si>
    <t>01.11.2025</t>
  </si>
  <si>
    <t xml:space="preserve">Alto </t>
  </si>
  <si>
    <t>Juliana Faria Paiva e Marília Brostel Corrêa Meneghim</t>
  </si>
  <si>
    <t>GEAF</t>
  </si>
  <si>
    <t>Concluída em 12/08/2025</t>
  </si>
  <si>
    <t>Concluída em 23/01/2025</t>
  </si>
  <si>
    <t>Concluída em 29/04/2025</t>
  </si>
  <si>
    <t>Concluída em 23/09/2025</t>
  </si>
  <si>
    <t>Concluída em 22/05/2025</t>
  </si>
  <si>
    <t>Concluída em 16/06/2025</t>
  </si>
  <si>
    <t>Concluída em 17/07/2025</t>
  </si>
  <si>
    <t>Concluída em 21/07/2025</t>
  </si>
  <si>
    <t>Concluída em 26/05/2025</t>
  </si>
  <si>
    <t>Concluída em 07/04/2025</t>
  </si>
  <si>
    <t>Concluída em 01/07/2025</t>
  </si>
  <si>
    <t>Concluída em 12/06/2025</t>
  </si>
  <si>
    <t>Concluída em 27/03/2025</t>
  </si>
  <si>
    <t>Concluída em 19/09/2025</t>
  </si>
  <si>
    <t>Concluída em 11/07/2025</t>
  </si>
  <si>
    <t xml:space="preserve">Em Andamento </t>
  </si>
  <si>
    <t>Em Andamento                                  O processo retornou ao setor demandante para prosseguimento da
contratação, após aprovação do TR e ETP.</t>
  </si>
  <si>
    <t>Em Andamento                               Processo sob custódia da Equipe de Contratações, para análise e instrução
processual.</t>
  </si>
  <si>
    <t>Em Andamento                                     Edital Publicado, em 24/09/2025. Aguardando propostas.</t>
  </si>
  <si>
    <t>Em Andamento                                           Processo encaminhado à SEGER para ciência e publicação da Portaria Conjunta
que regulamenta a competência da SEDES sobre os bens imóveis oriundos da
extinta SUPPIN em 22/08/2025.</t>
  </si>
  <si>
    <t>OBSERVAÇÃO</t>
  </si>
  <si>
    <t>AGENTE DE CONTRATAÇÃO RESPONSAVEL PELA DEMANDA</t>
  </si>
  <si>
    <t>A SUBDES tem como objetivo promover o desenvolvimento dos polos empresariais, conforme a Lei Complementar Nº 1.023. Em 2025, será realizado um leilão para comercializar 26 lotes remanescentes de quatro polos empresariais: Cercado da Pedra, CIVIT I, Piúma e Vila Velha. Para promover esses lotes, será feita uma ampla divulgação, com a contratação de placas de "vende-se" nos lotes. Essas placas serão uma estratégia de marketing simples e de baixo custo, aumentando a visibilidade e atraindo compradores. A colocação das placas visa reforçar a presença do Estado e dar maior credibilidade ao processo, ajudando a gerar um maior fluxo de interessados e aumentando a competitividade no leilão.</t>
  </si>
  <si>
    <t>A SEDES, possui Polos com infraestrutura completa e todas as licenças ambientais necessárias para implantação de empresas de diversos ramos de negócios. Com segmento de Polos, a Sedes trabalha para ser uma das portas de entrada dos investidores em nosso Estado, atuando como instrumento para o aumento da competitividade da economia, gerando desenvolvimento econômico e social através da criação de novos empregos e melhoria da renda para os municípios do Estado do Espírito Santo. Diante da necessidade de promover a destinação racional dos bens imóveis, a licitação permite que a administração pública obtenha a melhor proposta, seja em termos de preço, qualidade ou adequação às necessidades públicas.</t>
  </si>
  <si>
    <t>Em Andamento                         Processo encaminhado a CPPI, em 28/05/2025, após manifestação juridica da PGE/ES para atendimento das recomendações. Objeto: Novo Centro de Eventos de Carapina.</t>
  </si>
  <si>
    <r>
      <t xml:space="preserve">Após retorno do responsável pela demanda (via e-mail), em 25/04/2025, foi informado que o seguinte: conforme Ata da 39ª Reunião Extraordinária do Conselho Gestor do Programa de Pracerias de Investimentos - CGPPI-ES, o Projeto PPP Terminais Metropolitanos, saiu da carteira do Programa, não necessitando, por conseguinte, de recursos para a elaboração da modelagem. </t>
    </r>
    <r>
      <rPr>
        <b/>
        <sz val="12"/>
        <color rgb="FFFF0000"/>
        <rFont val="Arial"/>
        <family val="2"/>
      </rPr>
      <t>A presente demanda pode ser excluída do PCA SEDES 2025.</t>
    </r>
  </si>
  <si>
    <t>Em Andamento                        Processo encaminhado ao GABSEC/SEDES, em 25/09/2025, para emissão da declaração de LRF, após remeter a Equipe de Contratações para continuidade da contratação. Objeto: Novo Ceasa-ES.</t>
  </si>
  <si>
    <r>
      <t xml:space="preserve">Após retorno do responsável pela demanda (via e-mail), em 22/09/2025, foi informado o seguinte: Considerando a nova realidade da SEDES, a aquisição do item não se faz mais necessária na sua totalidade. O material foi dimensionado para atender a três andares do Palácio da Fonte Grande, enquanto atualmente a SEDES ocupa apenas dois andares.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</si>
  <si>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26/09/2025, foi informado o seguinte: a demanda não foi executada, devido a precariedade de equipe disponível na SUBCOMP para tocar o projeto, o que inviabilizou o andamento dentro do prazo originalmente planejado. Para o exercício de 2026, opino pela manutenção da rubrica orçamentária, uma vez que o produto (cartilha) está previsto na legislação do Rice to zero e permanece necessário para padronização de orientações técnicas e de compliance dos beneficiários.
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</si>
  <si>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22/09/2025,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</si>
  <si>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</si>
  <si>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</t>
    </r>
    <r>
      <rPr>
        <b/>
        <sz val="12"/>
        <color rgb="FFFF0000"/>
        <rFont val="Arial"/>
        <family val="2"/>
      </rPr>
      <t xml:space="preserve"> A presente demanda pode ser excluida do PCA SEDES 2025.</t>
    </r>
  </si>
  <si>
    <t xml:space="preserve">Assinatura de uma plataforma de automação de marketing e vendas DRIPIFY, projetada para ajudar empresas a gerenciar e otimizar suas interações com clientes potenciais e existentes. Ela oferece ferramentas para criar campanhas de e-mail, gerenciar leads e acompanhar o desempenho das estratégias de marketing. Com recursos que facilitam a personalização e segmentação, o Dripify visa aumentar a eficiência das equipes de vendas e melhorar a conversão de leads em clientes. A contratação tem como objetivo garantir maior desempenho, confiabilidade e capacidade para prospecções otimizando estratégias de vendas e marketing, especialmente no ambiente do LinkedIn, automatizando o funil de vendas com solução baseada em nuvem. </t>
  </si>
  <si>
    <r>
      <t xml:space="preserve">Após retorno do responsável pela demanda (via e-mail), em 25/09/2025, foi informado o seguinte: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</si>
  <si>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>Após retorno do responsável pela demanda (via e-mail), em 25/09/2025, foi informado o seguinte:</t>
    </r>
    <r>
      <rPr>
        <b/>
        <sz val="12"/>
        <color rgb="FFFF0000"/>
        <rFont val="Arial"/>
        <family val="2"/>
      </rPr>
      <t xml:space="preserve"> A presente demanda pode ser excluída do PCA SEDES 2025.</t>
    </r>
  </si>
  <si>
    <r>
      <t xml:space="preserve">Após retorno do responsável pela demanda (via e-mail), em 23/09/2025, foi informado o seguinte: Para o exercício de 2025, não se fará necessária a aquisição mencionada, uma vez que o material em estoque é suficiente para atender à demanda vigente.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</si>
  <si>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23/09/2025,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</si>
  <si>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22/09/2025, foi informado o seguinte: Para o exercício de 2025, não se fará necessária a aquisição mencionada, uma vez que o material em estoque é suficiente para atender à demanda vigente. </t>
    </r>
    <r>
      <rPr>
        <b/>
        <sz val="12"/>
        <color rgb="FFFF0000"/>
        <rFont val="Arial"/>
        <family val="2"/>
      </rPr>
      <t>A presente demanda pode ser excluída do PCA SEDES 2025.</t>
    </r>
  </si>
  <si>
    <t>Concluída em 14/08/2025</t>
  </si>
  <si>
    <t>2025-5D1D4T</t>
  </si>
  <si>
    <t>Inscrição de 01 (uma) servidora para participação em ação de capacitação, por meio do “PMO.Gov Summit 2025” que será realizado no período de 30 a 31 de outubro de 2025, no Windsor Brasilia Hotel - SHN Q. 1 B. A - SHN Q. 1 - Asa Norte, Brasília - DF, no qual serão realizados palestras e workshops que discutirão as tendências sobre gestão de projetos e liderança, com a presença de pesquisadores, autores de livros e profissionais de referência na área de gestão de projetos.</t>
  </si>
  <si>
    <t>A Subsecretaria de Estado de Gestão e Projetos (SUBGEP), por meio da Gerência de Projetos (GEPRO), é responsável por criar, acompanhar e monitorar os projetos desenvolvidos pela Secretaria, atuar como Project Management Office (PMO), dando visibilidade e controle de prazos, responsáveis, KPIs e entregars, e priorizar projetos e realizar a gestão do Business Intelligence (BI) (Decreto 6174-R, de 29 de agosto de 2025).
Esta é a estrutura organizacional que promove a padronização dos processos de governança e gestão de projetos e oferece orientações, métodos e ferramentas para os gerentes de programas e projetos  dentro da Secretaria. O evento, objeto desta contratação, é um fórum estratégico que reunirá experts de funções específicas em grandes organizações. O objetivo é promover a troca de melhores práticas, a exploração de perspectivas sobre desafios comuns e a antecipação de tendências emergentes, criando conexões poderosas e gerando insights de alto valor para o setor dentro do poder público.</t>
  </si>
  <si>
    <t>Mayara Lamberti Fernandes</t>
  </si>
  <si>
    <t>Gerente de Projetos</t>
  </si>
  <si>
    <t xml:space="preserve">23.128. 0027. 2077.00     Capacitação e Treinamento de Recursos Humanos </t>
  </si>
  <si>
    <t>500 -Recursos não vinculados de Impostos</t>
  </si>
  <si>
    <t>GABINETE DO SECRETÁRIO</t>
  </si>
  <si>
    <t>2025-G9F359</t>
  </si>
  <si>
    <t>11.12.2025</t>
  </si>
  <si>
    <t>Assessoria de Comunicação -ASCOM</t>
  </si>
  <si>
    <r>
      <t xml:space="preserve">Após retorno do responsável pela demanda (via e-mail), em 25/09/2025, foi informado o seguinte: </t>
    </r>
    <r>
      <rPr>
        <b/>
        <strike/>
        <sz val="12"/>
        <color rgb="FFFF0000"/>
        <rFont val="Calibri"/>
        <family val="2"/>
        <scheme val="minor"/>
      </rPr>
      <t>A presente demanda pode ser excluída do PCA SEDES 2025.</t>
    </r>
  </si>
  <si>
    <r>
      <t>Após retorno do responsável pela demanda (via e-mail), em 25/09/2025, foi informado o seguinte:</t>
    </r>
    <r>
      <rPr>
        <b/>
        <strike/>
        <sz val="12"/>
        <color rgb="FFFF0000"/>
        <rFont val="Calibri"/>
        <family val="2"/>
        <scheme val="minor"/>
      </rPr>
      <t xml:space="preserve"> A presente demanda pode ser excluída do PCA SEDES 2025.</t>
    </r>
  </si>
  <si>
    <r>
      <t xml:space="preserve">Após retorno do responsável pela demanda (via e-mail), em 22/09/2025, foi informado o seguinte: Para o exercício de 2025, não se fará necessária a aquisição mencionada, uma vez que o material em estoque é suficiente para atender à demanda vigente. </t>
    </r>
    <r>
      <rPr>
        <b/>
        <strike/>
        <sz val="12"/>
        <color rgb="FFFF0000"/>
        <rFont val="Calibri"/>
        <family val="2"/>
        <scheme val="minor"/>
      </rPr>
      <t>A presente demanda pode ser excluída do PCA SEDES 2025.</t>
    </r>
  </si>
  <si>
    <r>
      <t xml:space="preserve">Após retorno do responsável pela demanda (via e-mail), em 23/09/2025, foi informado o seguinte: Para o exercício de 2025, não se fará necessária a aquisição mencionada, uma vez que o material em estoque é suficiente para atender à demanda vigente. </t>
    </r>
    <r>
      <rPr>
        <b/>
        <strike/>
        <sz val="12"/>
        <color rgb="FFFF0000"/>
        <rFont val="Calibri"/>
        <family val="2"/>
        <scheme val="minor"/>
      </rPr>
      <t>A presente demanda pode ser excluída do PCA SEDES 2025.</t>
    </r>
  </si>
  <si>
    <r>
      <t xml:space="preserve">Após retorno do responsável pela demanda (via e-mail), em 23/09/2025,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trike/>
        <sz val="12"/>
        <color rgb="FFFF0000"/>
        <rFont val="Calibri"/>
        <family val="2"/>
        <scheme val="minor"/>
      </rPr>
      <t>A presente demanda pode ser excluída do PCA SEDES 2025.</t>
    </r>
  </si>
  <si>
    <r>
      <t xml:space="preserve">Após retorno do responsável pela demanda (via e-mail), em 25/04/2025, foi informado que o seguinte: conforme Ata da 39ª Reunião Extraordinária do Conselho Gestor do Programa de Pracerias de Investimentos - CGPPI-ES, o Projeto PPP Terminais Metropolitanos, saiu da carteira do Programa, não necessitando, por conseguinte, de recursos para a elaboração da modelagem. </t>
    </r>
    <r>
      <rPr>
        <b/>
        <strike/>
        <sz val="12"/>
        <color rgb="FFFF0000"/>
        <rFont val="Calibri"/>
        <family val="2"/>
        <scheme val="minor"/>
      </rPr>
      <t>A presente demanda pode ser excluída do PCA SEDES 2025.</t>
    </r>
  </si>
  <si>
    <r>
      <t xml:space="preserve">Após retorno do responsável pela demanda (via e-mail), em 22/09/2025, foi informado o seguinte: Considerando a nova realidade da SEDES, a aquisição do item não se faz mais necessária na sua totalidade. O material foi dimensionado para atender a três andares do Palácio da Fonte Grande, enquanto atualmente a SEDES ocupa apenas dois andares. </t>
    </r>
    <r>
      <rPr>
        <b/>
        <strike/>
        <sz val="12"/>
        <color rgb="FFFF0000"/>
        <rFont val="Calibri"/>
        <family val="2"/>
        <scheme val="minor"/>
      </rPr>
      <t>A presente demanda pode ser excluida do PCA SEDES 2025.</t>
    </r>
  </si>
  <si>
    <r>
      <t xml:space="preserve">Após retorno do responsável pela demanda (via e-mail), em 22/09/2025,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trike/>
        <sz val="12"/>
        <color rgb="FFFF0000"/>
        <rFont val="Calibri"/>
        <family val="2"/>
        <scheme val="minor"/>
      </rPr>
      <t>A presente demanda pode ser excluida do PCA SEDES 2025.</t>
    </r>
  </si>
  <si>
    <r>
      <t xml:space="preserve">Após retorno do responsável pela demanda (via e-mail), em 26/09/2025, foi informado o seguinte: a demanda não foi executada, devido a precariedade de equipe disponível na SUBCOMP para tocar o projeto, o que inviabilizou o andamento dentro do prazo originalmente planejado. Para o exercício de 2026, opino pela manutenção da rubrica orçamentária, uma vez que o produto (cartilha) está previsto na legislação do Rice to zero e permanece necessário para padronização de orientações técnicas e de compliance dos beneficiários.
</t>
    </r>
    <r>
      <rPr>
        <b/>
        <strike/>
        <sz val="12"/>
        <color rgb="FFFF0000"/>
        <rFont val="Calibri"/>
        <family val="2"/>
        <scheme val="minor"/>
      </rPr>
      <t>A presente demanda pode ser excluida do PCA SEDES 2025.</t>
    </r>
  </si>
  <si>
    <r>
      <t xml:space="preserve"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 </t>
    </r>
    <r>
      <rPr>
        <b/>
        <strike/>
        <sz val="12"/>
        <color rgb="FFFF0000"/>
        <rFont val="Calibri"/>
        <family val="2"/>
        <scheme val="minor"/>
      </rPr>
      <t>A presente demanda pode ser excluida do PCA SEDES 2025.</t>
    </r>
  </si>
  <si>
    <r>
      <t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</t>
    </r>
    <r>
      <rPr>
        <b/>
        <strike/>
        <sz val="12"/>
        <color rgb="FFFF0000"/>
        <rFont val="Calibri"/>
        <family val="2"/>
        <scheme val="minor"/>
      </rPr>
      <t xml:space="preserve"> A presente demanda pode ser excluida do PCA SEDES 2025.</t>
    </r>
  </si>
  <si>
    <t xml:space="preserve">Trata-se de uma demanda por uma ferramenta de clipping, sendo sua principal função o monitoramento e organização das matérias postadas referentes à secretaria, visando suprir as exigências da Secretaria de Desenvolvimento - SEDES.
</t>
  </si>
  <si>
    <t>Contratação de plataforma digital de clipping, que possibilite o monitoramento, a coleta, a organização e a análise de notícias e menções sobre a Secretaria de Estado de Desenvolvimento – SEDES e suas políticas públicas em meios digitais, incluindo portais de notícias, blogs, redes sociais e demais veículos online.</t>
  </si>
  <si>
    <t>4.4.90.93 – Indenizações e Restituições</t>
  </si>
  <si>
    <t xml:space="preserve">A assinatura da plataforma Dripify é essencial para o funcionamento das atividades institucionais, garantindo, mais eficácia nas prospecções. A ferramenta permite: • Automatização de Processos: Ao contratar o Dripify, as empresas podem automatizar processos de interação com leads, o que não apenas reduz o tempo e o esforço necessários, mas também permite que as equipes de vendas se concentrem em atividades mais estratégicas e de maior valor. • Aumento da Geração de Leads: A plataforma facilita a prospecção de novos clientes por meio de campanhas automatizadas de conexão e mensagens no LinkedIn, ampliando a rede de contatos e, consequentemente, aumentando as oportunidades de vendas. • Melhoria na Nutrição de Leads: Com o Dripify, é possível criar sequências de mensagens personalizadas que ajudam a manter o contato com leads ao longo do tempo, o que, por sua vez, aumenta as chances de conversão e fortalece o relacionamento com os potenciais clientes. • Segmentação Eficiente: A ferramenta permite uma segmentação eficaz dos leads, possibilitando que as empresas personalizem suas abordagens. Isso aumenta a relevância das comunicações e melhora a experiência do cliente. • Análise e Otimização: O Dripify fornece relatórios e insights detalhados sobre o desempenho das campanhas, permitindo que as empresas façam ajustes e melhorias contínuas em suas estratégias de marketing e vendas, garantindo resultados mais eficazes. • Integração com Outras Ferramentas: A facilidade de integração com sistemas de CRM e outras plataformas melhora a gestão de leads e a colaboração entre equipes, criando um fluxo de trabalho mais coeso e eficiente. • Aumento da Taxa de Conversão: Com uma abordagem mais direcionada e automatizada, as empresas têm a oportunidade de aumentar suas taxas de conversão, transformando leads em clientes de forma mais eficaz e sustentável </t>
  </si>
  <si>
    <r>
      <rPr>
        <b/>
        <sz val="12"/>
        <color theme="1"/>
        <rFont val="Calibri"/>
        <family val="2"/>
        <scheme val="minor"/>
      </rPr>
      <t xml:space="preserve">Em Andamento      </t>
    </r>
    <r>
      <rPr>
        <sz val="12"/>
        <color theme="1"/>
        <rFont val="Calibri"/>
        <family val="2"/>
        <scheme val="minor"/>
      </rPr>
      <t xml:space="preserve">                    Informo que o atraso no desembolso desta demanda decorre do atraso da empresa em encaminhar as documentações necessárias para verificação e liquidação da despesa. O envio das documentações pela empresa ocorreu somente em 24/11/2025, após diversas
solicitações e reiterações. As referidas documentações encontram-se, neste momento, em análise por esta Gerência. Assim, estabelecemos nova previsão de desembolso para 05/12/2025.</t>
    </r>
  </si>
  <si>
    <r>
      <rPr>
        <b/>
        <sz val="12"/>
        <color theme="1"/>
        <rFont val="Calibri"/>
        <family val="2"/>
        <scheme val="minor"/>
      </rPr>
      <t xml:space="preserve">Em Andamento </t>
    </r>
    <r>
      <rPr>
        <sz val="12"/>
        <color theme="1"/>
        <rFont val="Calibri"/>
        <family val="2"/>
        <scheme val="minor"/>
      </rPr>
      <t xml:space="preserve">                       O desembolso parcial, no valor de R$ 7.020,00, referente à instalação de placas nos
polos industriais, permanece previsto para ocorrer até 05/12/2025. Informa-se que a
instalação foi concluída na presente data (25/11/2025) e que serão solicitadas as
documentações necessárias para o ateste e posterior liquidação da despesa.</t>
    </r>
  </si>
  <si>
    <r>
      <t>Informo que o processo 2025-1PMD4H será previsto para outro momento devido a mudança da SEDES e será feito um novo redimensionamento de itens.
Sendo assim</t>
    </r>
    <r>
      <rPr>
        <b/>
        <strike/>
        <sz val="12"/>
        <color theme="1"/>
        <rFont val="Calibri"/>
        <family val="2"/>
        <scheme val="minor"/>
      </rPr>
      <t xml:space="preserve"> </t>
    </r>
    <r>
      <rPr>
        <b/>
        <strike/>
        <sz val="12"/>
        <color rgb="FFFF0000"/>
        <rFont val="Calibri"/>
        <family val="2"/>
        <scheme val="minor"/>
      </rPr>
      <t>informo que o processo pode ser excluídos do PCA de 2025 da SEDES.</t>
    </r>
  </si>
  <si>
    <r>
      <t xml:space="preserve">Em atenção à solicitação, informamos que não haverá aquisição de cartões de visita no exercício de 2025.
A demanda não será executada, sobretudo em razão da previsão de mudança de endereço da Secretaria, o que inviabiliza a padronização e a utilidade do material. Dessa forma, solicitamos a </t>
    </r>
    <r>
      <rPr>
        <b/>
        <strike/>
        <sz val="12"/>
        <color rgb="FFFF0000"/>
        <rFont val="Calibri"/>
        <family val="2"/>
        <scheme val="minor"/>
      </rPr>
      <t>exclusão da demanda do PCA 2025,</t>
    </r>
    <r>
      <rPr>
        <strike/>
        <sz val="12"/>
        <color theme="1"/>
        <rFont val="Calibri"/>
        <family val="2"/>
        <scheme val="minor"/>
      </rPr>
      <t xml:space="preserve">
conforme orientações estabelecidas.</t>
    </r>
  </si>
  <si>
    <r>
      <t xml:space="preserve">Solicito, por gentileza, </t>
    </r>
    <r>
      <rPr>
        <b/>
        <strike/>
        <sz val="12"/>
        <color rgb="FFFF0000"/>
        <rFont val="Calibri"/>
        <family val="2"/>
        <scheme val="minor"/>
      </rPr>
      <t>a retirada da demanda referente à capacitação de servidores da Coordenação do Programa de Parcerias de Investimentos - CPPI/ES, por meio de participação em cursos, seminários e matrícula em MBA, do PCA de 2025</t>
    </r>
    <r>
      <rPr>
        <strike/>
        <sz val="12"/>
        <color theme="1"/>
        <rFont val="Calibri"/>
        <family val="2"/>
        <scheme val="minor"/>
      </rPr>
      <t>, devido à impossibilidade de execução ainda este ano, pelos seguintes motivos:
1) MBA em PPP e concessões: não foi aberta nova turma no segundo semestre de 2025,
conforme estava previsto no cronograma da FESPSP;
2) Seminário Infrawomen: conflito de datas com compromissos da CPPI inviabilizou a participação;
3) Fórum Nacional de PPP e concessões - 24 e 25/11: inscrição gratuita.</t>
    </r>
  </si>
  <si>
    <t xml:space="preserve">Em Andamento                        Renovação Contratual em andamento com a justificativa de inclusão de clausula por encerramento contratual a partir da mudança para nova sede da SEDES, conforme acordado com a empresa </t>
  </si>
  <si>
    <r>
      <t>Informo que o processo 2025-4QP3RR não será continuado esse ano, será feito uma revisão no método de entrega dos vouchers. Sendo assim</t>
    </r>
    <r>
      <rPr>
        <b/>
        <strike/>
        <sz val="12"/>
        <color rgb="FFFF0000"/>
        <rFont val="Calibri"/>
        <family val="2"/>
        <scheme val="minor"/>
      </rPr>
      <t xml:space="preserve"> informo que o processo pode ser excluído do PCA de 2025 da SEDES.</t>
    </r>
  </si>
  <si>
    <r>
      <t>Foi definido internamente o não prosseguimento da participação no evento, ou seja, o cancelamento da solicitação de inscrição. A decisão considera que, diante da mudança funcional da servidora, não se justifica a manutenção da vaga nem eventuais despesas relacionadas à inscrição.</t>
    </r>
    <r>
      <rPr>
        <b/>
        <strike/>
        <sz val="12"/>
        <color rgb="FFFF0000"/>
        <rFont val="Calibri"/>
        <family val="2"/>
        <scheme val="minor"/>
      </rPr>
      <t xml:space="preserve"> A presente demanda pode ser excluida do PCA SEDES 2025</t>
    </r>
    <r>
      <rPr>
        <strike/>
        <sz val="12"/>
        <color theme="1"/>
        <rFont val="Calibri"/>
        <family val="2"/>
        <scheme val="minor"/>
      </rPr>
      <t xml:space="preserve">.
</t>
    </r>
  </si>
  <si>
    <t>Renovação Contratual Concluída em 30/10/2025</t>
  </si>
  <si>
    <t>Renovação Contratual Concluída em 07/04/2025</t>
  </si>
  <si>
    <t>Renovação Contratual Concluída em 16/06/2025</t>
  </si>
  <si>
    <t>Renovação Contratual Concluída em 22/05/2025</t>
  </si>
  <si>
    <t>Nova Contração Concluída em 21/07/2025</t>
  </si>
  <si>
    <t>Renovação Contratual Concluída em 29/04/2025</t>
  </si>
  <si>
    <r>
      <t xml:space="preserve">Considerando o processo autuado na SEGER (2025-B0QD0 - SEGER - CREDENCIAMENTO DE
LEILOEIRO OFICIAL - IMÓVEIS DOMINICAIS - 2025), o qual pretende credenciar Leiloeiros Oficiais para bens imóveis de forma unificada de modo que a SEDES possa utilizar o mesmo credenciamento em futuras convocações de Leiloeiros para a alienação dos imóveis da SEDES. </t>
    </r>
    <r>
      <rPr>
        <b/>
        <strike/>
        <sz val="12"/>
        <color rgb="FFFF0000"/>
        <rFont val="Calibri"/>
        <family val="2"/>
        <scheme val="minor"/>
      </rPr>
      <t>A presente demanda pode ser excluída do PCA SEDES 2025.</t>
    </r>
  </si>
  <si>
    <t>2024-6MC8NC                           2024-TCH14V</t>
  </si>
  <si>
    <r>
      <t xml:space="preserve">Com relação ao projeto de aquisição do pacote para a realização de reuniões assíncronas, informamos que a correspondente despesa não será executada neste exercício de 2025. </t>
    </r>
    <r>
      <rPr>
        <b/>
        <strike/>
        <sz val="11"/>
        <color rgb="FFFF0000"/>
        <rFont val="Calibri"/>
        <family val="2"/>
        <scheme val="minor"/>
      </rPr>
      <t>A presente demanda pode ser excluida do PCA SEDES 2025.</t>
    </r>
  </si>
  <si>
    <t>Concluido em 14/11/2025</t>
  </si>
  <si>
    <t>Em Andamento                       A demanda está sendo incluída neste momento em razão da identificação recente da necessidade de monitoramento contínuo de mídia para subsidiar a comunicação institucional da Secretaria. Na ocasião do planejamento inicial, havia outro servidor responsável e a demanda não havia sido formalizada pela unidade requisitante, sendo posteriormente reconhecida como essencial para o acompanhamento das ações e da imagem institucional.</t>
  </si>
  <si>
    <t>Em Andamento                                     Edital Publicado, em 24/09/2025. Em fase final para contratação, mas foi retirado o valor previsto do orçamento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</si>
</sst>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  <numFmt numFmtId="169" formatCode="&quot;R$&quot;\ #,##0.00"/>
    <numFmt numFmtId="170" formatCode="_-&quot;R$&quot;\ * #,##0.0_-;\-&quot;R$&quot;\ * #,##0.0_-;_-&quot;R$&quot;\ * &quot;-&quot;?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22"/>
      <color theme="1"/>
      <name val="Century Gothic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2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2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2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wrapText="1"/>
    </xf>
    <xf numFmtId="0" fontId="21" fillId="0" borderId="2" xfId="0" applyFont="1" applyBorder="1" applyAlignment="1">
      <alignment horizontal="left" vertical="center" wrapText="1"/>
    </xf>
    <xf numFmtId="168" fontId="21" fillId="0" borderId="2" xfId="0" applyNumberFormat="1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168" fontId="21" fillId="3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167" fontId="0" fillId="3" borderId="0" xfId="0" applyNumberFormat="1" applyFill="1" applyAlignment="1">
      <alignment horizontal="center"/>
    </xf>
    <xf numFmtId="168" fontId="22" fillId="5" borderId="5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4" fontId="7" fillId="0" borderId="0" xfId="1" applyFont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justify" vertical="center" wrapText="1"/>
    </xf>
    <xf numFmtId="0" fontId="28" fillId="3" borderId="2" xfId="0" applyFont="1" applyFill="1" applyBorder="1" applyAlignment="1">
      <alignment horizontal="center" vertical="center" wrapText="1"/>
    </xf>
    <xf numFmtId="167" fontId="28" fillId="3" borderId="2" xfId="0" applyNumberFormat="1" applyFont="1" applyFill="1" applyBorder="1" applyAlignment="1">
      <alignment horizontal="center" vertical="center" wrapText="1"/>
    </xf>
    <xf numFmtId="44" fontId="28" fillId="3" borderId="2" xfId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justify" vertical="center" wrapText="1"/>
    </xf>
    <xf numFmtId="167" fontId="27" fillId="3" borderId="2" xfId="0" applyNumberFormat="1" applyFont="1" applyFill="1" applyBorder="1" applyAlignment="1">
      <alignment horizontal="center" vertical="center" wrapText="1"/>
    </xf>
    <xf numFmtId="44" fontId="27" fillId="3" borderId="2" xfId="1" applyFont="1" applyFill="1" applyBorder="1" applyAlignment="1">
      <alignment horizontal="center" vertical="center" wrapText="1"/>
    </xf>
    <xf numFmtId="14" fontId="28" fillId="3" borderId="2" xfId="1" applyNumberFormat="1" applyFont="1" applyFill="1" applyBorder="1" applyAlignment="1">
      <alignment horizontal="center" vertical="center" wrapText="1"/>
    </xf>
    <xf numFmtId="14" fontId="27" fillId="3" borderId="2" xfId="1" applyNumberFormat="1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justify" vertical="center" wrapText="1"/>
    </xf>
    <xf numFmtId="0" fontId="27" fillId="3" borderId="9" xfId="0" applyFont="1" applyFill="1" applyBorder="1" applyAlignment="1">
      <alignment horizontal="justify" vertical="center" wrapText="1"/>
    </xf>
    <xf numFmtId="0" fontId="27" fillId="3" borderId="9" xfId="0" applyFont="1" applyFill="1" applyBorder="1" applyAlignment="1">
      <alignment horizontal="center" vertical="center" wrapText="1"/>
    </xf>
    <xf numFmtId="5" fontId="27" fillId="3" borderId="9" xfId="0" applyNumberFormat="1" applyFont="1" applyFill="1" applyBorder="1" applyAlignment="1">
      <alignment horizontal="center" vertical="center" wrapText="1"/>
    </xf>
    <xf numFmtId="14" fontId="27" fillId="3" borderId="9" xfId="1" applyNumberFormat="1" applyFont="1" applyFill="1" applyBorder="1" applyAlignment="1">
      <alignment horizontal="center" vertical="center" wrapText="1"/>
    </xf>
    <xf numFmtId="14" fontId="27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5" fontId="27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justify" vertical="center" wrapText="1"/>
    </xf>
    <xf numFmtId="167" fontId="27" fillId="0" borderId="2" xfId="0" applyNumberFormat="1" applyFont="1" applyBorder="1" applyAlignment="1">
      <alignment horizontal="center" vertical="center" wrapText="1"/>
    </xf>
    <xf numFmtId="44" fontId="27" fillId="0" borderId="2" xfId="1" applyFont="1" applyBorder="1" applyAlignment="1">
      <alignment horizontal="center" vertical="center" wrapText="1"/>
    </xf>
    <xf numFmtId="17" fontId="27" fillId="3" borderId="2" xfId="1" applyNumberFormat="1" applyFont="1" applyFill="1" applyBorder="1" applyAlignment="1">
      <alignment horizontal="center" vertical="center" wrapText="1"/>
    </xf>
    <xf numFmtId="14" fontId="27" fillId="0" borderId="2" xfId="1" applyNumberFormat="1" applyFont="1" applyBorder="1" applyAlignment="1">
      <alignment horizontal="center" vertical="center" wrapText="1"/>
    </xf>
    <xf numFmtId="5" fontId="27" fillId="0" borderId="2" xfId="0" applyNumberFormat="1" applyFont="1" applyBorder="1" applyAlignment="1">
      <alignment horizontal="center" vertical="center" wrapText="1"/>
    </xf>
    <xf numFmtId="17" fontId="28" fillId="3" borderId="2" xfId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 wrapText="1"/>
    </xf>
    <xf numFmtId="167" fontId="28" fillId="0" borderId="2" xfId="0" applyNumberFormat="1" applyFont="1" applyBorder="1" applyAlignment="1">
      <alignment horizontal="center" vertical="center" wrapText="1"/>
    </xf>
    <xf numFmtId="44" fontId="28" fillId="0" borderId="2" xfId="1" applyFont="1" applyBorder="1" applyAlignment="1">
      <alignment horizontal="center" vertical="center" wrapText="1"/>
    </xf>
    <xf numFmtId="14" fontId="28" fillId="0" borderId="2" xfId="1" applyNumberFormat="1" applyFont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168" fontId="28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168" fontId="27" fillId="0" borderId="2" xfId="0" applyNumberFormat="1" applyFont="1" applyBorder="1" applyAlignment="1">
      <alignment horizontal="center" vertical="center" wrapText="1"/>
    </xf>
    <xf numFmtId="168" fontId="29" fillId="5" borderId="2" xfId="0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 vertical="center" wrapText="1"/>
    </xf>
    <xf numFmtId="168" fontId="27" fillId="3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168" fontId="28" fillId="0" borderId="2" xfId="0" applyNumberFormat="1" applyFont="1" applyBorder="1" applyAlignment="1">
      <alignment horizontal="center" vertical="center" wrapText="1"/>
    </xf>
    <xf numFmtId="44" fontId="29" fillId="5" borderId="2" xfId="1" applyFont="1" applyFill="1" applyBorder="1" applyAlignment="1">
      <alignment horizontal="center" vertical="center" wrapText="1"/>
    </xf>
    <xf numFmtId="44" fontId="30" fillId="4" borderId="2" xfId="1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left" vertical="center" wrapText="1"/>
    </xf>
    <xf numFmtId="0" fontId="34" fillId="5" borderId="2" xfId="0" applyFont="1" applyFill="1" applyBorder="1" applyAlignment="1">
      <alignment horizontal="center" vertical="center" wrapText="1"/>
    </xf>
    <xf numFmtId="44" fontId="34" fillId="5" borderId="2" xfId="1" applyFont="1" applyFill="1" applyBorder="1" applyAlignment="1">
      <alignment horizontal="center" vertical="center" wrapText="1"/>
    </xf>
    <xf numFmtId="44" fontId="33" fillId="4" borderId="2" xfId="1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justify" vertical="center" wrapText="1"/>
    </xf>
    <xf numFmtId="167" fontId="35" fillId="3" borderId="2" xfId="0" applyNumberFormat="1" applyFont="1" applyFill="1" applyBorder="1" applyAlignment="1">
      <alignment horizontal="justify" vertical="center" wrapText="1"/>
    </xf>
    <xf numFmtId="44" fontId="35" fillId="3" borderId="2" xfId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14" fontId="35" fillId="3" borderId="2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justify" vertical="center" wrapText="1"/>
    </xf>
    <xf numFmtId="167" fontId="35" fillId="3" borderId="2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justify" vertical="center" wrapText="1"/>
    </xf>
    <xf numFmtId="0" fontId="38" fillId="3" borderId="2" xfId="0" applyFont="1" applyFill="1" applyBorder="1" applyAlignment="1">
      <alignment horizontal="center" vertical="center" wrapText="1"/>
    </xf>
    <xf numFmtId="167" fontId="38" fillId="3" borderId="2" xfId="0" applyNumberFormat="1" applyFont="1" applyFill="1" applyBorder="1" applyAlignment="1">
      <alignment horizontal="center" vertical="center" wrapText="1"/>
    </xf>
    <xf numFmtId="44" fontId="38" fillId="3" borderId="2" xfId="1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167" fontId="36" fillId="3" borderId="2" xfId="0" applyNumberFormat="1" applyFont="1" applyFill="1" applyBorder="1" applyAlignment="1">
      <alignment horizontal="center" vertical="center" wrapText="1"/>
    </xf>
    <xf numFmtId="44" fontId="36" fillId="3" borderId="2" xfId="1" applyFont="1" applyFill="1" applyBorder="1" applyAlignment="1">
      <alignment horizontal="center" vertical="center" wrapText="1"/>
    </xf>
    <xf numFmtId="14" fontId="35" fillId="3" borderId="2" xfId="1" applyNumberFormat="1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justify" vertical="center" wrapText="1"/>
    </xf>
    <xf numFmtId="14" fontId="36" fillId="3" borderId="2" xfId="1" applyNumberFormat="1" applyFont="1" applyFill="1" applyBorder="1" applyAlignment="1">
      <alignment horizontal="center" vertical="center" wrapText="1"/>
    </xf>
    <xf numFmtId="167" fontId="37" fillId="3" borderId="2" xfId="0" applyNumberFormat="1" applyFont="1" applyFill="1" applyBorder="1" applyAlignment="1">
      <alignment horizontal="center" vertical="center" wrapText="1"/>
    </xf>
    <xf numFmtId="44" fontId="37" fillId="3" borderId="2" xfId="1" applyFont="1" applyFill="1" applyBorder="1" applyAlignment="1">
      <alignment horizontal="center" vertical="center" wrapText="1"/>
    </xf>
    <xf numFmtId="14" fontId="36" fillId="3" borderId="2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5" fontId="36" fillId="3" borderId="2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justify" vertical="center" wrapText="1"/>
    </xf>
    <xf numFmtId="167" fontId="36" fillId="0" borderId="2" xfId="0" applyNumberFormat="1" applyFont="1" applyBorder="1" applyAlignment="1">
      <alignment horizontal="center" vertical="center" wrapText="1"/>
    </xf>
    <xf numFmtId="44" fontId="36" fillId="0" borderId="2" xfId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justify" vertical="center" wrapText="1"/>
    </xf>
    <xf numFmtId="170" fontId="37" fillId="3" borderId="2" xfId="0" applyNumberFormat="1" applyFont="1" applyFill="1" applyBorder="1" applyAlignment="1">
      <alignment horizontal="center" vertical="center" wrapText="1"/>
    </xf>
    <xf numFmtId="14" fontId="37" fillId="3" borderId="2" xfId="1" applyNumberFormat="1" applyFont="1" applyFill="1" applyBorder="1" applyAlignment="1">
      <alignment horizontal="center" vertical="center" wrapText="1"/>
    </xf>
    <xf numFmtId="17" fontId="36" fillId="3" borderId="2" xfId="1" applyNumberFormat="1" applyFont="1" applyFill="1" applyBorder="1" applyAlignment="1">
      <alignment horizontal="center" vertical="center" wrapText="1"/>
    </xf>
    <xf numFmtId="14" fontId="36" fillId="0" borderId="2" xfId="1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justify" vertical="center" wrapText="1"/>
    </xf>
    <xf numFmtId="5" fontId="36" fillId="0" borderId="2" xfId="0" applyNumberFormat="1" applyFont="1" applyBorder="1" applyAlignment="1">
      <alignment horizontal="center" vertical="center" wrapText="1"/>
    </xf>
    <xf numFmtId="5" fontId="37" fillId="3" borderId="2" xfId="0" applyNumberFormat="1" applyFont="1" applyFill="1" applyBorder="1" applyAlignment="1">
      <alignment horizontal="center" vertical="center" wrapText="1"/>
    </xf>
    <xf numFmtId="17" fontId="38" fillId="3" borderId="2" xfId="1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justify" vertical="center" wrapText="1"/>
    </xf>
    <xf numFmtId="0" fontId="38" fillId="0" borderId="2" xfId="0" applyFont="1" applyBorder="1" applyAlignment="1">
      <alignment horizontal="center" vertical="center" wrapText="1"/>
    </xf>
    <xf numFmtId="167" fontId="38" fillId="0" borderId="2" xfId="0" applyNumberFormat="1" applyFont="1" applyBorder="1" applyAlignment="1">
      <alignment horizontal="center" vertical="center" wrapText="1"/>
    </xf>
    <xf numFmtId="44" fontId="38" fillId="0" borderId="2" xfId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67" fontId="37" fillId="0" borderId="2" xfId="0" applyNumberFormat="1" applyFont="1" applyBorder="1" applyAlignment="1">
      <alignment horizontal="center" vertical="center" wrapText="1"/>
    </xf>
    <xf numFmtId="44" fontId="37" fillId="0" borderId="2" xfId="1" applyFont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left" vertical="center" wrapText="1"/>
    </xf>
    <xf numFmtId="168" fontId="35" fillId="3" borderId="2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168" fontId="36" fillId="0" borderId="2" xfId="0" applyNumberFormat="1" applyFont="1" applyBorder="1" applyAlignment="1">
      <alignment horizontal="center" vertical="center" wrapText="1"/>
    </xf>
    <xf numFmtId="168" fontId="34" fillId="5" borderId="2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left" vertical="center" wrapText="1"/>
    </xf>
    <xf numFmtId="168" fontId="36" fillId="3" borderId="2" xfId="0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170" fontId="35" fillId="3" borderId="2" xfId="0" applyNumberFormat="1" applyFont="1" applyFill="1" applyBorder="1" applyAlignment="1">
      <alignment horizontal="center" vertical="center" wrapText="1"/>
    </xf>
    <xf numFmtId="170" fontId="34" fillId="5" borderId="2" xfId="0" applyNumberFormat="1" applyFont="1" applyFill="1" applyBorder="1" applyAlignment="1">
      <alignment horizontal="center" vertical="center" wrapText="1"/>
    </xf>
    <xf numFmtId="168" fontId="35" fillId="0" borderId="2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167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167" fontId="36" fillId="0" borderId="0" xfId="0" applyNumberFormat="1" applyFont="1" applyAlignment="1">
      <alignment horizontal="center"/>
    </xf>
    <xf numFmtId="0" fontId="36" fillId="0" borderId="0" xfId="0" applyFont="1" applyAlignment="1">
      <alignment wrapText="1"/>
    </xf>
    <xf numFmtId="167" fontId="36" fillId="3" borderId="0" xfId="0" applyNumberFormat="1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3" borderId="2" xfId="0" applyFont="1" applyFill="1" applyBorder="1" applyAlignment="1">
      <alignment horizontal="left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3" borderId="0" xfId="0" applyFont="1" applyFill="1" applyAlignment="1">
      <alignment horizontal="justify" vertical="center" wrapText="1"/>
    </xf>
    <xf numFmtId="0" fontId="37" fillId="3" borderId="9" xfId="0" applyFont="1" applyFill="1" applyBorder="1" applyAlignment="1">
      <alignment horizontal="justify" vertical="center" wrapText="1"/>
    </xf>
    <xf numFmtId="0" fontId="37" fillId="3" borderId="9" xfId="0" applyFont="1" applyFill="1" applyBorder="1" applyAlignment="1">
      <alignment horizontal="center" vertical="center" wrapText="1"/>
    </xf>
    <xf numFmtId="5" fontId="37" fillId="3" borderId="9" xfId="0" applyNumberFormat="1" applyFont="1" applyFill="1" applyBorder="1" applyAlignment="1">
      <alignment horizontal="center" vertical="center" wrapText="1"/>
    </xf>
    <xf numFmtId="14" fontId="37" fillId="3" borderId="9" xfId="1" applyNumberFormat="1" applyFont="1" applyFill="1" applyBorder="1" applyAlignment="1">
      <alignment horizontal="center" vertical="center" wrapText="1"/>
    </xf>
    <xf numFmtId="14" fontId="37" fillId="0" borderId="2" xfId="1" applyNumberFormat="1" applyFont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/>
    </xf>
    <xf numFmtId="168" fontId="35" fillId="0" borderId="2" xfId="0" applyNumberFormat="1" applyFont="1" applyBorder="1" applyAlignment="1">
      <alignment horizontal="right" vertical="center" wrapText="1"/>
    </xf>
    <xf numFmtId="168" fontId="0" fillId="0" borderId="0" xfId="0" applyNumberFormat="1" applyAlignment="1">
      <alignment horizontal="center" wrapText="1"/>
    </xf>
    <xf numFmtId="167" fontId="0" fillId="0" borderId="0" xfId="0" applyNumberFormat="1" applyAlignment="1">
      <alignment horizont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14" fontId="38" fillId="0" borderId="2" xfId="1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167" fontId="35" fillId="0" borderId="2" xfId="0" applyNumberFormat="1" applyFont="1" applyBorder="1" applyAlignment="1">
      <alignment horizontal="center" vertical="center" wrapText="1"/>
    </xf>
    <xf numFmtId="168" fontId="35" fillId="3" borderId="2" xfId="0" applyNumberFormat="1" applyFont="1" applyFill="1" applyBorder="1" applyAlignment="1">
      <alignment horizontal="right" vertical="center" wrapText="1"/>
    </xf>
    <xf numFmtId="0" fontId="36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32" fillId="3" borderId="0" xfId="0" applyFont="1" applyFill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left" vertical="center" wrapText="1"/>
    </xf>
    <xf numFmtId="0" fontId="34" fillId="5" borderId="4" xfId="0" applyFont="1" applyFill="1" applyBorder="1" applyAlignment="1">
      <alignment horizontal="left" vertical="center" wrapText="1"/>
    </xf>
    <xf numFmtId="0" fontId="34" fillId="5" borderId="3" xfId="0" applyFont="1" applyFill="1" applyBorder="1" applyAlignment="1">
      <alignment horizontal="left" vertical="center" wrapText="1"/>
    </xf>
    <xf numFmtId="0" fontId="34" fillId="5" borderId="8" xfId="0" applyFont="1" applyFill="1" applyBorder="1" applyAlignment="1">
      <alignment horizontal="left" vertical="center" wrapText="1"/>
    </xf>
    <xf numFmtId="0" fontId="40" fillId="0" borderId="2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29" fillId="5" borderId="3" xfId="0" applyFont="1" applyFill="1" applyBorder="1" applyAlignment="1">
      <alignment horizontal="left" vertical="center" wrapText="1"/>
    </xf>
    <xf numFmtId="0" fontId="29" fillId="5" borderId="8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0" xfId="0" applyFont="1" applyFill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</cellXfs>
  <cellStyles count="65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3000000}"/>
    <cellStyle name="Separador de milhares 21" xfId="52" xr:uid="{00000000-0005-0000-0000-000034000000}"/>
    <cellStyle name="Separador de milhares 21 21" xfId="53" xr:uid="{00000000-0005-0000-0000-000035000000}"/>
    <cellStyle name="Separador de milhares 22" xfId="54" xr:uid="{00000000-0005-0000-0000-000036000000}"/>
    <cellStyle name="Separador de milhares 22 21" xfId="55" xr:uid="{00000000-0005-0000-0000-000037000000}"/>
    <cellStyle name="Separador de milhares 24" xfId="56" xr:uid="{00000000-0005-0000-0000-000038000000}"/>
    <cellStyle name="Separador de milhares 24 21" xfId="57" xr:uid="{00000000-0005-0000-0000-000039000000}"/>
    <cellStyle name="Style 1" xfId="58" xr:uid="{00000000-0005-0000-0000-00003A000000}"/>
    <cellStyle name="Style 1 2" xfId="59" xr:uid="{00000000-0005-0000-0000-00003B000000}"/>
    <cellStyle name="TableStyleLight1" xfId="60" xr:uid="{00000000-0005-0000-0000-00003C000000}"/>
    <cellStyle name="Vírgula 2" xfId="61" xr:uid="{00000000-0005-0000-0000-00003D000000}"/>
    <cellStyle name="Vírgula 2 2" xfId="62" xr:uid="{00000000-0005-0000-0000-00003E000000}"/>
    <cellStyle name="Vírgula 3" xfId="63" xr:uid="{00000000-0005-0000-0000-00003F000000}"/>
    <cellStyle name="Vírgula 3 2" xfId="64" xr:uid="{00000000-0005-0000-0000-000040000000}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638D-94A0-4AD5-B737-A5308FF8A7E7}">
  <sheetPr>
    <tabColor theme="0"/>
    <pageSetUpPr fitToPage="1"/>
  </sheetPr>
  <dimension ref="A1:R85"/>
  <sheetViews>
    <sheetView tabSelected="1" zoomScale="98" zoomScaleNormal="98" zoomScaleSheetLayoutView="70" workbookViewId="0">
      <selection activeCell="C62" sqref="C62"/>
    </sheetView>
  </sheetViews>
  <sheetFormatPr defaultColWidth="9.140625" defaultRowHeight="15" customHeight="1"/>
  <cols>
    <col min="1" max="1" width="33.5703125" style="1" customWidth="1"/>
    <col min="2" max="2" width="34.85546875" style="3" customWidth="1"/>
    <col min="3" max="3" width="110" style="3" bestFit="1" customWidth="1"/>
    <col min="4" max="4" width="29.7109375" style="3" bestFit="1" customWidth="1"/>
    <col min="5" max="5" width="18.28515625" style="3" bestFit="1" customWidth="1"/>
    <col min="6" max="6" width="19.28515625" style="3" bestFit="1" customWidth="1"/>
    <col min="7" max="7" width="24.42578125" style="3" bestFit="1" customWidth="1"/>
    <col min="8" max="8" width="13.140625" style="28" bestFit="1" customWidth="1"/>
    <col min="9" max="9" width="18.140625" style="1" bestFit="1" customWidth="1"/>
    <col min="10" max="10" width="26.5703125" style="1" bestFit="1" customWidth="1"/>
    <col min="11" max="11" width="27.85546875" style="1" bestFit="1" customWidth="1"/>
    <col min="12" max="12" width="33.85546875" style="1" bestFit="1" customWidth="1"/>
    <col min="13" max="13" width="29" style="1" customWidth="1"/>
    <col min="14" max="14" width="20.7109375" style="1" customWidth="1"/>
    <col min="15" max="15" width="22.140625" style="1" customWidth="1"/>
    <col min="16" max="16" width="27.7109375" style="1" customWidth="1"/>
    <col min="17" max="17" width="16.85546875" style="1" customWidth="1"/>
    <col min="18" max="18" width="14.28515625" style="1" bestFit="1" customWidth="1"/>
    <col min="19" max="16384" width="9.140625" style="1"/>
  </cols>
  <sheetData>
    <row r="1" spans="1:18" ht="15" customHeight="1"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8" s="26" customFormat="1" ht="45" customHeight="1">
      <c r="A2" s="177" t="s">
        <v>222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18" ht="30" customHeight="1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8" s="145" customFormat="1" ht="15.75">
      <c r="A4" s="178" t="s">
        <v>11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0"/>
      <c r="N4" s="181" t="s">
        <v>12</v>
      </c>
      <c r="O4" s="181"/>
      <c r="P4" s="181"/>
    </row>
    <row r="5" spans="1:18" s="146" customFormat="1" ht="47.25">
      <c r="A5" s="84" t="s">
        <v>195</v>
      </c>
      <c r="B5" s="84" t="s">
        <v>4</v>
      </c>
      <c r="C5" s="84" t="s">
        <v>0</v>
      </c>
      <c r="D5" s="84" t="s">
        <v>5</v>
      </c>
      <c r="E5" s="84" t="s">
        <v>6</v>
      </c>
      <c r="F5" s="84" t="s">
        <v>3</v>
      </c>
      <c r="G5" s="84" t="s">
        <v>152</v>
      </c>
      <c r="H5" s="85" t="s">
        <v>7</v>
      </c>
      <c r="I5" s="85" t="s">
        <v>1</v>
      </c>
      <c r="J5" s="85" t="s">
        <v>2</v>
      </c>
      <c r="K5" s="85" t="s">
        <v>163</v>
      </c>
      <c r="L5" s="85" t="s">
        <v>290</v>
      </c>
      <c r="M5" s="85" t="s">
        <v>289</v>
      </c>
      <c r="N5" s="86" t="s">
        <v>8</v>
      </c>
      <c r="O5" s="86" t="s">
        <v>10</v>
      </c>
      <c r="P5" s="86" t="s">
        <v>9</v>
      </c>
    </row>
    <row r="6" spans="1:18" s="146" customFormat="1" ht="15.75">
      <c r="A6" s="182" t="s">
        <v>315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</row>
    <row r="7" spans="1:18" s="146" customFormat="1" ht="291" customHeight="1">
      <c r="A7" s="87" t="s">
        <v>316</v>
      </c>
      <c r="B7" s="88" t="s">
        <v>331</v>
      </c>
      <c r="C7" s="89" t="s">
        <v>330</v>
      </c>
      <c r="D7" s="90" t="s">
        <v>13</v>
      </c>
      <c r="E7" s="87" t="s">
        <v>55</v>
      </c>
      <c r="F7" s="87">
        <v>1</v>
      </c>
      <c r="G7" s="91">
        <v>19788</v>
      </c>
      <c r="H7" s="92" t="s">
        <v>317</v>
      </c>
      <c r="I7" s="87" t="s">
        <v>78</v>
      </c>
      <c r="J7" s="111" t="s">
        <v>253</v>
      </c>
      <c r="K7" s="111" t="s">
        <v>318</v>
      </c>
      <c r="L7" s="111" t="s">
        <v>245</v>
      </c>
      <c r="M7" s="111" t="s">
        <v>352</v>
      </c>
      <c r="N7" s="111" t="s">
        <v>45</v>
      </c>
      <c r="O7" s="111" t="s">
        <v>19</v>
      </c>
      <c r="P7" s="111" t="s">
        <v>94</v>
      </c>
    </row>
    <row r="8" spans="1:18" s="146" customFormat="1" ht="15.75">
      <c r="A8" s="182" t="s">
        <v>155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</row>
    <row r="9" spans="1:18" s="146" customFormat="1" ht="110.25">
      <c r="A9" s="93" t="s">
        <v>207</v>
      </c>
      <c r="B9" s="94" t="s">
        <v>208</v>
      </c>
      <c r="C9" s="94" t="s">
        <v>291</v>
      </c>
      <c r="D9" s="87" t="s">
        <v>13</v>
      </c>
      <c r="E9" s="87" t="s">
        <v>55</v>
      </c>
      <c r="F9" s="87">
        <v>26</v>
      </c>
      <c r="G9" s="95">
        <v>16000</v>
      </c>
      <c r="H9" s="90" t="s">
        <v>31</v>
      </c>
      <c r="I9" s="87" t="s">
        <v>16</v>
      </c>
      <c r="J9" s="87" t="s">
        <v>30</v>
      </c>
      <c r="K9" s="96" t="s">
        <v>28</v>
      </c>
      <c r="L9" s="87" t="s">
        <v>243</v>
      </c>
      <c r="M9" s="87" t="s">
        <v>269</v>
      </c>
      <c r="N9" s="96" t="s">
        <v>18</v>
      </c>
      <c r="O9" s="96" t="s">
        <v>19</v>
      </c>
      <c r="P9" s="96" t="s">
        <v>228</v>
      </c>
    </row>
    <row r="10" spans="1:18" s="148" customFormat="1" ht="110.25">
      <c r="A10" s="97" t="s">
        <v>164</v>
      </c>
      <c r="B10" s="98" t="s">
        <v>21</v>
      </c>
      <c r="C10" s="98" t="s">
        <v>22</v>
      </c>
      <c r="D10" s="99" t="s">
        <v>13</v>
      </c>
      <c r="E10" s="99" t="s">
        <v>14</v>
      </c>
      <c r="F10" s="99">
        <v>1</v>
      </c>
      <c r="G10" s="100">
        <v>60000</v>
      </c>
      <c r="H10" s="101" t="s">
        <v>15</v>
      </c>
      <c r="I10" s="99" t="s">
        <v>23</v>
      </c>
      <c r="J10" s="99" t="s">
        <v>24</v>
      </c>
      <c r="K10" s="102" t="s">
        <v>17</v>
      </c>
      <c r="L10" s="99" t="s">
        <v>243</v>
      </c>
      <c r="M10" s="98" t="s">
        <v>319</v>
      </c>
      <c r="N10" s="102" t="s">
        <v>18</v>
      </c>
      <c r="O10" s="102" t="s">
        <v>19</v>
      </c>
      <c r="P10" s="102" t="s">
        <v>25</v>
      </c>
      <c r="Q10" s="147"/>
    </row>
    <row r="11" spans="1:18" s="145" customFormat="1" ht="63">
      <c r="A11" s="93" t="s">
        <v>165</v>
      </c>
      <c r="B11" s="94" t="s">
        <v>41</v>
      </c>
      <c r="C11" s="94" t="s">
        <v>42</v>
      </c>
      <c r="D11" s="96" t="s">
        <v>13</v>
      </c>
      <c r="E11" s="96" t="s">
        <v>14</v>
      </c>
      <c r="F11" s="96">
        <v>1</v>
      </c>
      <c r="G11" s="103">
        <v>500000</v>
      </c>
      <c r="H11" s="104" t="s">
        <v>31</v>
      </c>
      <c r="I11" s="96" t="s">
        <v>16</v>
      </c>
      <c r="J11" s="87" t="s">
        <v>27</v>
      </c>
      <c r="K11" s="96" t="s">
        <v>17</v>
      </c>
      <c r="L11" s="87" t="s">
        <v>243</v>
      </c>
      <c r="M11" s="87" t="s">
        <v>307</v>
      </c>
      <c r="N11" s="96" t="s">
        <v>18</v>
      </c>
      <c r="O11" s="96" t="s">
        <v>44</v>
      </c>
      <c r="P11" s="96" t="s">
        <v>332</v>
      </c>
    </row>
    <row r="12" spans="1:18" s="148" customFormat="1" ht="110.25">
      <c r="A12" s="97" t="s">
        <v>166</v>
      </c>
      <c r="B12" s="98" t="s">
        <v>124</v>
      </c>
      <c r="C12" s="98" t="s">
        <v>123</v>
      </c>
      <c r="D12" s="99" t="s">
        <v>13</v>
      </c>
      <c r="E12" s="99" t="s">
        <v>14</v>
      </c>
      <c r="F12" s="99">
        <v>1</v>
      </c>
      <c r="G12" s="100">
        <v>92277</v>
      </c>
      <c r="H12" s="101" t="s">
        <v>29</v>
      </c>
      <c r="I12" s="99" t="s">
        <v>20</v>
      </c>
      <c r="J12" s="99" t="s">
        <v>30</v>
      </c>
      <c r="K12" s="102" t="s">
        <v>28</v>
      </c>
      <c r="L12" s="99" t="s">
        <v>243</v>
      </c>
      <c r="M12" s="98" t="s">
        <v>320</v>
      </c>
      <c r="N12" s="102" t="s">
        <v>18</v>
      </c>
      <c r="O12" s="102" t="s">
        <v>19</v>
      </c>
      <c r="P12" s="102" t="s">
        <v>25</v>
      </c>
    </row>
    <row r="13" spans="1:18" s="145" customFormat="1" ht="315">
      <c r="A13" s="93" t="s">
        <v>167</v>
      </c>
      <c r="B13" s="88" t="s">
        <v>32</v>
      </c>
      <c r="C13" s="88" t="s">
        <v>33</v>
      </c>
      <c r="D13" s="87" t="s">
        <v>34</v>
      </c>
      <c r="E13" s="87" t="s">
        <v>14</v>
      </c>
      <c r="F13" s="87">
        <v>1</v>
      </c>
      <c r="G13" s="95">
        <v>28923</v>
      </c>
      <c r="H13" s="105">
        <v>45961</v>
      </c>
      <c r="I13" s="87" t="s">
        <v>16</v>
      </c>
      <c r="J13" s="87" t="s">
        <v>27</v>
      </c>
      <c r="K13" s="96" t="s">
        <v>28</v>
      </c>
      <c r="L13" s="96" t="s">
        <v>244</v>
      </c>
      <c r="M13" s="139" t="s">
        <v>334</v>
      </c>
      <c r="N13" s="96" t="s">
        <v>18</v>
      </c>
      <c r="O13" s="96" t="s">
        <v>19</v>
      </c>
      <c r="P13" s="96" t="s">
        <v>25</v>
      </c>
    </row>
    <row r="14" spans="1:18" s="145" customFormat="1" ht="236.25">
      <c r="A14" s="93" t="s">
        <v>168</v>
      </c>
      <c r="B14" s="88" t="s">
        <v>36</v>
      </c>
      <c r="C14" s="88" t="s">
        <v>37</v>
      </c>
      <c r="D14" s="87" t="s">
        <v>13</v>
      </c>
      <c r="E14" s="87" t="s">
        <v>14</v>
      </c>
      <c r="F14" s="87">
        <v>1</v>
      </c>
      <c r="G14" s="95">
        <v>571099</v>
      </c>
      <c r="H14" s="105">
        <v>46022</v>
      </c>
      <c r="I14" s="87" t="s">
        <v>20</v>
      </c>
      <c r="J14" s="87" t="s">
        <v>27</v>
      </c>
      <c r="K14" s="96" t="s">
        <v>28</v>
      </c>
      <c r="L14" s="96" t="s">
        <v>244</v>
      </c>
      <c r="M14" s="139" t="s">
        <v>335</v>
      </c>
      <c r="N14" s="96" t="s">
        <v>18</v>
      </c>
      <c r="O14" s="96" t="s">
        <v>19</v>
      </c>
      <c r="P14" s="96" t="s">
        <v>25</v>
      </c>
    </row>
    <row r="15" spans="1:18" s="148" customFormat="1" ht="110.25">
      <c r="A15" s="97" t="s">
        <v>169</v>
      </c>
      <c r="B15" s="98" t="s">
        <v>38</v>
      </c>
      <c r="C15" s="98" t="s">
        <v>39</v>
      </c>
      <c r="D15" s="99" t="s">
        <v>13</v>
      </c>
      <c r="E15" s="99" t="s">
        <v>14</v>
      </c>
      <c r="F15" s="99">
        <v>1</v>
      </c>
      <c r="G15" s="100">
        <v>2000</v>
      </c>
      <c r="H15" s="101" t="s">
        <v>26</v>
      </c>
      <c r="I15" s="99" t="s">
        <v>20</v>
      </c>
      <c r="J15" s="99" t="s">
        <v>27</v>
      </c>
      <c r="K15" s="102" t="s">
        <v>28</v>
      </c>
      <c r="L15" s="102" t="s">
        <v>244</v>
      </c>
      <c r="M15" s="98" t="s">
        <v>319</v>
      </c>
      <c r="N15" s="102" t="s">
        <v>18</v>
      </c>
      <c r="O15" s="102" t="s">
        <v>19</v>
      </c>
      <c r="P15" s="102" t="s">
        <v>25</v>
      </c>
      <c r="Q15" s="147"/>
      <c r="R15" s="147"/>
    </row>
    <row r="16" spans="1:18" s="145" customFormat="1" ht="274.5" customHeight="1">
      <c r="A16" s="97" t="s">
        <v>223</v>
      </c>
      <c r="B16" s="106" t="s">
        <v>224</v>
      </c>
      <c r="C16" s="106" t="s">
        <v>292</v>
      </c>
      <c r="D16" s="99" t="s">
        <v>13</v>
      </c>
      <c r="E16" s="99" t="s">
        <v>14</v>
      </c>
      <c r="F16" s="99">
        <v>1</v>
      </c>
      <c r="G16" s="100">
        <v>0</v>
      </c>
      <c r="H16" s="101" t="s">
        <v>129</v>
      </c>
      <c r="I16" s="99" t="s">
        <v>16</v>
      </c>
      <c r="J16" s="99" t="s">
        <v>225</v>
      </c>
      <c r="K16" s="102" t="s">
        <v>226</v>
      </c>
      <c r="L16" s="102" t="s">
        <v>244</v>
      </c>
      <c r="M16" s="155" t="s">
        <v>348</v>
      </c>
      <c r="N16" s="96" t="s">
        <v>227</v>
      </c>
      <c r="O16" s="96" t="s">
        <v>227</v>
      </c>
      <c r="P16" s="96" t="s">
        <v>227</v>
      </c>
      <c r="Q16" s="149"/>
      <c r="R16" s="149"/>
    </row>
    <row r="17" spans="1:17" s="148" customFormat="1" ht="110.25">
      <c r="A17" s="97" t="s">
        <v>170</v>
      </c>
      <c r="B17" s="98" t="s">
        <v>125</v>
      </c>
      <c r="C17" s="98" t="s">
        <v>40</v>
      </c>
      <c r="D17" s="99" t="s">
        <v>13</v>
      </c>
      <c r="E17" s="99" t="s">
        <v>14</v>
      </c>
      <c r="F17" s="99">
        <v>1</v>
      </c>
      <c r="G17" s="100">
        <v>60000</v>
      </c>
      <c r="H17" s="101" t="s">
        <v>26</v>
      </c>
      <c r="I17" s="99" t="s">
        <v>20</v>
      </c>
      <c r="J17" s="99" t="s">
        <v>27</v>
      </c>
      <c r="K17" s="102" t="s">
        <v>28</v>
      </c>
      <c r="L17" s="102" t="s">
        <v>244</v>
      </c>
      <c r="M17" s="98" t="s">
        <v>319</v>
      </c>
      <c r="N17" s="102" t="s">
        <v>18</v>
      </c>
      <c r="O17" s="102" t="s">
        <v>44</v>
      </c>
      <c r="P17" s="102" t="s">
        <v>43</v>
      </c>
      <c r="Q17" s="147"/>
    </row>
    <row r="18" spans="1:17" s="150" customFormat="1" ht="15.75">
      <c r="A18" s="182" t="s">
        <v>154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</row>
    <row r="19" spans="1:17" s="152" customFormat="1" ht="47.25">
      <c r="A19" s="93" t="s">
        <v>171</v>
      </c>
      <c r="B19" s="94" t="s">
        <v>66</v>
      </c>
      <c r="C19" s="94" t="s">
        <v>47</v>
      </c>
      <c r="D19" s="96" t="s">
        <v>52</v>
      </c>
      <c r="E19" s="96" t="s">
        <v>48</v>
      </c>
      <c r="F19" s="96" t="s">
        <v>49</v>
      </c>
      <c r="G19" s="103">
        <v>24000</v>
      </c>
      <c r="H19" s="104" t="s">
        <v>53</v>
      </c>
      <c r="I19" s="96" t="s">
        <v>16</v>
      </c>
      <c r="J19" s="96" t="s">
        <v>50</v>
      </c>
      <c r="K19" s="96" t="s">
        <v>51</v>
      </c>
      <c r="L19" s="87" t="s">
        <v>243</v>
      </c>
      <c r="M19" s="87" t="s">
        <v>342</v>
      </c>
      <c r="N19" s="96" t="s">
        <v>45</v>
      </c>
      <c r="O19" s="96" t="s">
        <v>19</v>
      </c>
      <c r="P19" s="96" t="s">
        <v>46</v>
      </c>
      <c r="Q19" s="151"/>
    </row>
    <row r="20" spans="1:17" s="152" customFormat="1" ht="47.25">
      <c r="A20" s="93" t="s">
        <v>172</v>
      </c>
      <c r="B20" s="88" t="s">
        <v>126</v>
      </c>
      <c r="C20" s="88" t="s">
        <v>127</v>
      </c>
      <c r="D20" s="87" t="s">
        <v>13</v>
      </c>
      <c r="E20" s="96" t="s">
        <v>156</v>
      </c>
      <c r="F20" s="96">
        <v>70</v>
      </c>
      <c r="G20" s="103">
        <v>2000</v>
      </c>
      <c r="H20" s="104" t="s">
        <v>129</v>
      </c>
      <c r="I20" s="96" t="s">
        <v>78</v>
      </c>
      <c r="J20" s="96" t="s">
        <v>79</v>
      </c>
      <c r="K20" s="96" t="s">
        <v>51</v>
      </c>
      <c r="L20" s="87" t="s">
        <v>243</v>
      </c>
      <c r="M20" s="87" t="s">
        <v>283</v>
      </c>
      <c r="N20" s="96" t="s">
        <v>45</v>
      </c>
      <c r="O20" s="96" t="s">
        <v>19</v>
      </c>
      <c r="P20" s="96" t="s">
        <v>46</v>
      </c>
    </row>
    <row r="21" spans="1:17" s="152" customFormat="1" ht="47.25">
      <c r="A21" s="93" t="s">
        <v>173</v>
      </c>
      <c r="B21" s="94" t="s">
        <v>130</v>
      </c>
      <c r="C21" s="94" t="s">
        <v>132</v>
      </c>
      <c r="D21" s="96" t="s">
        <v>13</v>
      </c>
      <c r="E21" s="96" t="s">
        <v>128</v>
      </c>
      <c r="F21" s="96">
        <v>600</v>
      </c>
      <c r="G21" s="103">
        <v>9000</v>
      </c>
      <c r="H21" s="104" t="s">
        <v>129</v>
      </c>
      <c r="I21" s="96" t="s">
        <v>78</v>
      </c>
      <c r="J21" s="96" t="s">
        <v>79</v>
      </c>
      <c r="K21" s="96" t="s">
        <v>51</v>
      </c>
      <c r="L21" s="87" t="s">
        <v>243</v>
      </c>
      <c r="M21" s="87" t="s">
        <v>282</v>
      </c>
      <c r="N21" s="96" t="s">
        <v>45</v>
      </c>
      <c r="O21" s="96" t="s">
        <v>19</v>
      </c>
      <c r="P21" s="96" t="s">
        <v>46</v>
      </c>
    </row>
    <row r="22" spans="1:17" s="152" customFormat="1" ht="47.25">
      <c r="A22" s="93" t="s">
        <v>174</v>
      </c>
      <c r="B22" s="94" t="s">
        <v>131</v>
      </c>
      <c r="C22" s="94" t="s">
        <v>133</v>
      </c>
      <c r="D22" s="96" t="s">
        <v>13</v>
      </c>
      <c r="E22" s="96" t="s">
        <v>134</v>
      </c>
      <c r="F22" s="96">
        <v>70</v>
      </c>
      <c r="G22" s="103">
        <v>1400</v>
      </c>
      <c r="H22" s="104" t="s">
        <v>35</v>
      </c>
      <c r="I22" s="96" t="s">
        <v>78</v>
      </c>
      <c r="J22" s="96" t="s">
        <v>79</v>
      </c>
      <c r="K22" s="96" t="s">
        <v>51</v>
      </c>
      <c r="L22" s="96" t="s">
        <v>245</v>
      </c>
      <c r="M22" s="87" t="s">
        <v>281</v>
      </c>
      <c r="N22" s="96" t="s">
        <v>45</v>
      </c>
      <c r="O22" s="96" t="s">
        <v>19</v>
      </c>
      <c r="P22" s="96" t="s">
        <v>46</v>
      </c>
    </row>
    <row r="23" spans="1:17" s="152" customFormat="1" ht="236.25">
      <c r="A23" s="163" t="s">
        <v>175</v>
      </c>
      <c r="B23" s="106" t="s">
        <v>135</v>
      </c>
      <c r="C23" s="106" t="s">
        <v>151</v>
      </c>
      <c r="D23" s="102" t="s">
        <v>13</v>
      </c>
      <c r="E23" s="102" t="s">
        <v>14</v>
      </c>
      <c r="F23" s="102">
        <v>1</v>
      </c>
      <c r="G23" s="108">
        <v>1000</v>
      </c>
      <c r="H23" s="119">
        <v>46006</v>
      </c>
      <c r="I23" s="102" t="s">
        <v>136</v>
      </c>
      <c r="J23" s="102" t="s">
        <v>137</v>
      </c>
      <c r="K23" s="102" t="s">
        <v>51</v>
      </c>
      <c r="L23" s="99" t="s">
        <v>243</v>
      </c>
      <c r="M23" s="155" t="s">
        <v>337</v>
      </c>
      <c r="N23" s="102" t="s">
        <v>45</v>
      </c>
      <c r="O23" s="102" t="s">
        <v>19</v>
      </c>
      <c r="P23" s="102" t="s">
        <v>46</v>
      </c>
    </row>
    <row r="24" spans="1:17" s="153" customFormat="1" ht="204.75">
      <c r="A24" s="163" t="s">
        <v>176</v>
      </c>
      <c r="B24" s="106" t="s">
        <v>138</v>
      </c>
      <c r="C24" s="106" t="s">
        <v>139</v>
      </c>
      <c r="D24" s="102" t="s">
        <v>13</v>
      </c>
      <c r="E24" s="102" t="s">
        <v>55</v>
      </c>
      <c r="F24" s="102">
        <v>1</v>
      </c>
      <c r="G24" s="108">
        <v>7000</v>
      </c>
      <c r="H24" s="109" t="s">
        <v>29</v>
      </c>
      <c r="I24" s="102" t="s">
        <v>67</v>
      </c>
      <c r="J24" s="102" t="s">
        <v>79</v>
      </c>
      <c r="K24" s="102" t="s">
        <v>51</v>
      </c>
      <c r="L24" s="99" t="s">
        <v>243</v>
      </c>
      <c r="M24" s="106" t="s">
        <v>321</v>
      </c>
      <c r="N24" s="102" t="s">
        <v>45</v>
      </c>
      <c r="O24" s="102" t="s">
        <v>19</v>
      </c>
      <c r="P24" s="102" t="s">
        <v>46</v>
      </c>
    </row>
    <row r="25" spans="1:17" s="153" customFormat="1" ht="204.75">
      <c r="A25" s="97" t="s">
        <v>177</v>
      </c>
      <c r="B25" s="106" t="s">
        <v>140</v>
      </c>
      <c r="C25" s="106" t="s">
        <v>139</v>
      </c>
      <c r="D25" s="102" t="s">
        <v>13</v>
      </c>
      <c r="E25" s="102" t="s">
        <v>55</v>
      </c>
      <c r="F25" s="102">
        <v>1</v>
      </c>
      <c r="G25" s="108">
        <v>5000</v>
      </c>
      <c r="H25" s="109" t="s">
        <v>31</v>
      </c>
      <c r="I25" s="102" t="s">
        <v>78</v>
      </c>
      <c r="J25" s="102" t="s">
        <v>79</v>
      </c>
      <c r="K25" s="102" t="s">
        <v>51</v>
      </c>
      <c r="L25" s="102" t="s">
        <v>245</v>
      </c>
      <c r="M25" s="106" t="s">
        <v>322</v>
      </c>
      <c r="N25" s="102" t="s">
        <v>45</v>
      </c>
      <c r="O25" s="102" t="s">
        <v>19</v>
      </c>
      <c r="P25" s="102" t="s">
        <v>46</v>
      </c>
    </row>
    <row r="26" spans="1:17" s="152" customFormat="1" ht="47.25">
      <c r="A26" s="93" t="s">
        <v>178</v>
      </c>
      <c r="B26" s="94" t="s">
        <v>141</v>
      </c>
      <c r="C26" s="94" t="s">
        <v>139</v>
      </c>
      <c r="D26" s="96" t="s">
        <v>13</v>
      </c>
      <c r="E26" s="96" t="s">
        <v>55</v>
      </c>
      <c r="F26" s="96">
        <v>1</v>
      </c>
      <c r="G26" s="103">
        <v>15000</v>
      </c>
      <c r="H26" s="104" t="s">
        <v>129</v>
      </c>
      <c r="I26" s="96" t="s">
        <v>78</v>
      </c>
      <c r="J26" s="96" t="s">
        <v>79</v>
      </c>
      <c r="K26" s="96" t="s">
        <v>51</v>
      </c>
      <c r="L26" s="87" t="s">
        <v>243</v>
      </c>
      <c r="M26" s="87" t="s">
        <v>280</v>
      </c>
      <c r="N26" s="96" t="s">
        <v>45</v>
      </c>
      <c r="O26" s="96" t="s">
        <v>19</v>
      </c>
      <c r="P26" s="96" t="s">
        <v>46</v>
      </c>
    </row>
    <row r="27" spans="1:17" s="153" customFormat="1" ht="220.5">
      <c r="A27" s="97" t="s">
        <v>179</v>
      </c>
      <c r="B27" s="106" t="s">
        <v>142</v>
      </c>
      <c r="C27" s="106" t="s">
        <v>143</v>
      </c>
      <c r="D27" s="102" t="s">
        <v>13</v>
      </c>
      <c r="E27" s="102" t="s">
        <v>55</v>
      </c>
      <c r="F27" s="102">
        <v>1</v>
      </c>
      <c r="G27" s="108">
        <v>1000</v>
      </c>
      <c r="H27" s="109" t="s">
        <v>84</v>
      </c>
      <c r="I27" s="102" t="s">
        <v>78</v>
      </c>
      <c r="J27" s="102" t="s">
        <v>50</v>
      </c>
      <c r="K27" s="102" t="s">
        <v>51</v>
      </c>
      <c r="L27" s="99" t="s">
        <v>243</v>
      </c>
      <c r="M27" s="98" t="s">
        <v>323</v>
      </c>
      <c r="N27" s="102" t="s">
        <v>45</v>
      </c>
      <c r="O27" s="102" t="s">
        <v>19</v>
      </c>
      <c r="P27" s="102" t="s">
        <v>46</v>
      </c>
    </row>
    <row r="28" spans="1:17" s="152" customFormat="1" ht="78.75">
      <c r="A28" s="96" t="s">
        <v>229</v>
      </c>
      <c r="B28" s="94" t="s">
        <v>230</v>
      </c>
      <c r="C28" s="94" t="s">
        <v>231</v>
      </c>
      <c r="D28" s="96" t="s">
        <v>13</v>
      </c>
      <c r="E28" s="96" t="s">
        <v>55</v>
      </c>
      <c r="F28" s="96">
        <v>24</v>
      </c>
      <c r="G28" s="103">
        <v>7834</v>
      </c>
      <c r="H28" s="104" t="s">
        <v>232</v>
      </c>
      <c r="I28" s="96" t="s">
        <v>20</v>
      </c>
      <c r="J28" s="96" t="s">
        <v>233</v>
      </c>
      <c r="K28" s="96" t="s">
        <v>51</v>
      </c>
      <c r="L28" s="96" t="s">
        <v>245</v>
      </c>
      <c r="M28" s="87" t="s">
        <v>279</v>
      </c>
      <c r="N28" s="96" t="s">
        <v>45</v>
      </c>
      <c r="O28" s="96" t="s">
        <v>19</v>
      </c>
      <c r="P28" s="96" t="s">
        <v>46</v>
      </c>
    </row>
    <row r="29" spans="1:17" s="152" customFormat="1" ht="141.75">
      <c r="A29" s="167" t="s">
        <v>211</v>
      </c>
      <c r="B29" s="157" t="s">
        <v>234</v>
      </c>
      <c r="C29" s="158" t="s">
        <v>235</v>
      </c>
      <c r="D29" s="159" t="s">
        <v>13</v>
      </c>
      <c r="E29" s="159" t="s">
        <v>55</v>
      </c>
      <c r="F29" s="159">
        <v>125</v>
      </c>
      <c r="G29" s="160">
        <v>7150</v>
      </c>
      <c r="H29" s="161">
        <v>45976</v>
      </c>
      <c r="I29" s="159" t="s">
        <v>16</v>
      </c>
      <c r="J29" s="159" t="s">
        <v>212</v>
      </c>
      <c r="K29" s="159" t="s">
        <v>213</v>
      </c>
      <c r="L29" s="156" t="s">
        <v>245</v>
      </c>
      <c r="M29" s="155" t="s">
        <v>336</v>
      </c>
      <c r="N29" s="102" t="s">
        <v>45</v>
      </c>
      <c r="O29" s="102" t="s">
        <v>19</v>
      </c>
      <c r="P29" s="102" t="s">
        <v>46</v>
      </c>
    </row>
    <row r="30" spans="1:17" s="152" customFormat="1" ht="47.25">
      <c r="A30" s="93" t="s">
        <v>180</v>
      </c>
      <c r="B30" s="94" t="s">
        <v>88</v>
      </c>
      <c r="C30" s="94" t="s">
        <v>89</v>
      </c>
      <c r="D30" s="96" t="s">
        <v>13</v>
      </c>
      <c r="E30" s="96" t="s">
        <v>14</v>
      </c>
      <c r="F30" s="96">
        <v>1</v>
      </c>
      <c r="G30" s="103">
        <v>2300</v>
      </c>
      <c r="H30" s="110">
        <v>45658</v>
      </c>
      <c r="I30" s="96" t="s">
        <v>78</v>
      </c>
      <c r="J30" s="96" t="s">
        <v>85</v>
      </c>
      <c r="K30" s="96" t="s">
        <v>87</v>
      </c>
      <c r="L30" s="96" t="s">
        <v>245</v>
      </c>
      <c r="M30" s="87" t="s">
        <v>270</v>
      </c>
      <c r="N30" s="96" t="s">
        <v>45</v>
      </c>
      <c r="O30" s="96" t="s">
        <v>19</v>
      </c>
      <c r="P30" s="96" t="s">
        <v>56</v>
      </c>
    </row>
    <row r="31" spans="1:17" s="152" customFormat="1" ht="47.25">
      <c r="A31" s="93" t="s">
        <v>181</v>
      </c>
      <c r="B31" s="94" t="s">
        <v>65</v>
      </c>
      <c r="C31" s="94" t="s">
        <v>54</v>
      </c>
      <c r="D31" s="96" t="s">
        <v>57</v>
      </c>
      <c r="E31" s="96" t="s">
        <v>55</v>
      </c>
      <c r="F31" s="96">
        <v>5</v>
      </c>
      <c r="G31" s="103">
        <v>16600</v>
      </c>
      <c r="H31" s="104" t="s">
        <v>58</v>
      </c>
      <c r="I31" s="96" t="s">
        <v>16</v>
      </c>
      <c r="J31" s="96" t="s">
        <v>50</v>
      </c>
      <c r="K31" s="96" t="s">
        <v>51</v>
      </c>
      <c r="L31" s="96" t="s">
        <v>245</v>
      </c>
      <c r="M31" s="87" t="s">
        <v>343</v>
      </c>
      <c r="N31" s="96" t="s">
        <v>45</v>
      </c>
      <c r="O31" s="96" t="s">
        <v>19</v>
      </c>
      <c r="P31" s="96" t="s">
        <v>56</v>
      </c>
    </row>
    <row r="32" spans="1:17" s="152" customFormat="1" ht="204.75">
      <c r="A32" s="111" t="s">
        <v>209</v>
      </c>
      <c r="B32" s="94" t="s">
        <v>210</v>
      </c>
      <c r="C32" s="94" t="s">
        <v>239</v>
      </c>
      <c r="D32" s="96" t="s">
        <v>13</v>
      </c>
      <c r="E32" s="96" t="s">
        <v>55</v>
      </c>
      <c r="F32" s="96">
        <v>1</v>
      </c>
      <c r="G32" s="112">
        <v>50000</v>
      </c>
      <c r="H32" s="107" t="s">
        <v>31</v>
      </c>
      <c r="I32" s="96" t="s">
        <v>16</v>
      </c>
      <c r="J32" s="96" t="s">
        <v>50</v>
      </c>
      <c r="K32" s="96" t="s">
        <v>51</v>
      </c>
      <c r="L32" s="111" t="s">
        <v>245</v>
      </c>
      <c r="M32" s="87" t="s">
        <v>277</v>
      </c>
      <c r="N32" s="96" t="s">
        <v>45</v>
      </c>
      <c r="O32" s="96" t="s">
        <v>19</v>
      </c>
      <c r="P32" s="96" t="s">
        <v>56</v>
      </c>
    </row>
    <row r="33" spans="1:16" s="152" customFormat="1" ht="47.25">
      <c r="A33" s="93" t="s">
        <v>182</v>
      </c>
      <c r="B33" s="94" t="s">
        <v>59</v>
      </c>
      <c r="C33" s="94" t="s">
        <v>60</v>
      </c>
      <c r="D33" s="96" t="s">
        <v>63</v>
      </c>
      <c r="E33" s="96" t="s">
        <v>80</v>
      </c>
      <c r="F33" s="96">
        <v>2</v>
      </c>
      <c r="G33" s="103">
        <v>36000</v>
      </c>
      <c r="H33" s="104" t="s">
        <v>64</v>
      </c>
      <c r="I33" s="96" t="s">
        <v>16</v>
      </c>
      <c r="J33" s="96" t="s">
        <v>61</v>
      </c>
      <c r="K33" s="96" t="s">
        <v>51</v>
      </c>
      <c r="L33" s="87" t="s">
        <v>243</v>
      </c>
      <c r="M33" s="87" t="s">
        <v>346</v>
      </c>
      <c r="N33" s="96" t="s">
        <v>45</v>
      </c>
      <c r="O33" s="96" t="s">
        <v>19</v>
      </c>
      <c r="P33" s="96" t="s">
        <v>62</v>
      </c>
    </row>
    <row r="34" spans="1:16" s="152" customFormat="1" ht="126">
      <c r="A34" s="111" t="s">
        <v>214</v>
      </c>
      <c r="B34" s="94" t="s">
        <v>236</v>
      </c>
      <c r="C34" s="94" t="s">
        <v>237</v>
      </c>
      <c r="D34" s="96" t="s">
        <v>13</v>
      </c>
      <c r="E34" s="96" t="s">
        <v>215</v>
      </c>
      <c r="F34" s="96" t="s">
        <v>238</v>
      </c>
      <c r="G34" s="112">
        <v>63000</v>
      </c>
      <c r="H34" s="107">
        <v>45839</v>
      </c>
      <c r="I34" s="96" t="s">
        <v>16</v>
      </c>
      <c r="J34" s="96" t="s">
        <v>61</v>
      </c>
      <c r="K34" s="96" t="s">
        <v>221</v>
      </c>
      <c r="L34" s="87" t="s">
        <v>243</v>
      </c>
      <c r="M34" s="87" t="s">
        <v>275</v>
      </c>
      <c r="N34" s="96" t="s">
        <v>45</v>
      </c>
      <c r="O34" s="96" t="s">
        <v>19</v>
      </c>
      <c r="P34" s="96" t="s">
        <v>62</v>
      </c>
    </row>
    <row r="35" spans="1:16" s="152" customFormat="1" ht="141.75">
      <c r="A35" s="93" t="s">
        <v>183</v>
      </c>
      <c r="B35" s="94" t="s">
        <v>68</v>
      </c>
      <c r="C35" s="94" t="s">
        <v>69</v>
      </c>
      <c r="D35" s="96" t="s">
        <v>73</v>
      </c>
      <c r="E35" s="96" t="s">
        <v>14</v>
      </c>
      <c r="F35" s="96" t="s">
        <v>70</v>
      </c>
      <c r="G35" s="103">
        <v>24000</v>
      </c>
      <c r="H35" s="107">
        <v>46011</v>
      </c>
      <c r="I35" s="96" t="s">
        <v>16</v>
      </c>
      <c r="J35" s="96" t="s">
        <v>50</v>
      </c>
      <c r="K35" s="96" t="s">
        <v>51</v>
      </c>
      <c r="L35" s="87" t="s">
        <v>243</v>
      </c>
      <c r="M35" s="87" t="s">
        <v>339</v>
      </c>
      <c r="N35" s="96" t="s">
        <v>45</v>
      </c>
      <c r="O35" s="96" t="s">
        <v>19</v>
      </c>
      <c r="P35" s="96" t="s">
        <v>25</v>
      </c>
    </row>
    <row r="36" spans="1:16" s="153" customFormat="1" ht="220.5">
      <c r="A36" s="97" t="s">
        <v>184</v>
      </c>
      <c r="B36" s="106" t="s">
        <v>144</v>
      </c>
      <c r="C36" s="106" t="s">
        <v>145</v>
      </c>
      <c r="D36" s="102" t="s">
        <v>86</v>
      </c>
      <c r="E36" s="102" t="s">
        <v>14</v>
      </c>
      <c r="F36" s="102">
        <v>1</v>
      </c>
      <c r="G36" s="108">
        <v>1000</v>
      </c>
      <c r="H36" s="109" t="s">
        <v>146</v>
      </c>
      <c r="I36" s="102" t="s">
        <v>78</v>
      </c>
      <c r="J36" s="102" t="s">
        <v>50</v>
      </c>
      <c r="K36" s="102" t="s">
        <v>51</v>
      </c>
      <c r="L36" s="99" t="s">
        <v>243</v>
      </c>
      <c r="M36" s="98" t="s">
        <v>323</v>
      </c>
      <c r="N36" s="102" t="s">
        <v>45</v>
      </c>
      <c r="O36" s="102" t="s">
        <v>19</v>
      </c>
      <c r="P36" s="102" t="s">
        <v>25</v>
      </c>
    </row>
    <row r="37" spans="1:16" s="152" customFormat="1" ht="47.25">
      <c r="A37" s="93" t="s">
        <v>185</v>
      </c>
      <c r="B37" s="94" t="s">
        <v>71</v>
      </c>
      <c r="C37" s="94" t="s">
        <v>72</v>
      </c>
      <c r="D37" s="96" t="s">
        <v>75</v>
      </c>
      <c r="E37" s="96" t="s">
        <v>14</v>
      </c>
      <c r="F37" s="96">
        <v>1</v>
      </c>
      <c r="G37" s="103">
        <v>2000</v>
      </c>
      <c r="H37" s="104" t="s">
        <v>76</v>
      </c>
      <c r="I37" s="96" t="s">
        <v>74</v>
      </c>
      <c r="J37" s="96" t="s">
        <v>50</v>
      </c>
      <c r="K37" s="96" t="s">
        <v>51</v>
      </c>
      <c r="L37" s="87" t="s">
        <v>243</v>
      </c>
      <c r="M37" s="87" t="s">
        <v>344</v>
      </c>
      <c r="N37" s="96" t="s">
        <v>45</v>
      </c>
      <c r="O37" s="96" t="s">
        <v>19</v>
      </c>
      <c r="P37" s="96" t="s">
        <v>25</v>
      </c>
    </row>
    <row r="38" spans="1:16" s="152" customFormat="1" ht="94.5">
      <c r="A38" s="93" t="s">
        <v>186</v>
      </c>
      <c r="B38" s="94" t="s">
        <v>81</v>
      </c>
      <c r="C38" s="94" t="s">
        <v>77</v>
      </c>
      <c r="D38" s="96" t="s">
        <v>82</v>
      </c>
      <c r="E38" s="96" t="s">
        <v>14</v>
      </c>
      <c r="F38" s="96">
        <v>1</v>
      </c>
      <c r="G38" s="103">
        <v>5600</v>
      </c>
      <c r="H38" s="104" t="s">
        <v>83</v>
      </c>
      <c r="I38" s="96" t="s">
        <v>78</v>
      </c>
      <c r="J38" s="96" t="s">
        <v>79</v>
      </c>
      <c r="K38" s="96" t="s">
        <v>51</v>
      </c>
      <c r="L38" s="87" t="s">
        <v>243</v>
      </c>
      <c r="M38" s="87" t="s">
        <v>345</v>
      </c>
      <c r="N38" s="96" t="s">
        <v>45</v>
      </c>
      <c r="O38" s="96" t="s">
        <v>19</v>
      </c>
      <c r="P38" s="96" t="s">
        <v>25</v>
      </c>
    </row>
    <row r="39" spans="1:16" s="152" customFormat="1" ht="47.25">
      <c r="A39" s="113" t="s">
        <v>249</v>
      </c>
      <c r="B39" s="114" t="s">
        <v>250</v>
      </c>
      <c r="C39" s="114" t="s">
        <v>251</v>
      </c>
      <c r="D39" s="111" t="s">
        <v>13</v>
      </c>
      <c r="E39" s="111" t="s">
        <v>55</v>
      </c>
      <c r="F39" s="111">
        <v>1</v>
      </c>
      <c r="G39" s="115">
        <v>180</v>
      </c>
      <c r="H39" s="116" t="s">
        <v>252</v>
      </c>
      <c r="I39" s="111" t="s">
        <v>20</v>
      </c>
      <c r="J39" s="111" t="s">
        <v>253</v>
      </c>
      <c r="K39" s="111" t="s">
        <v>254</v>
      </c>
      <c r="L39" s="96" t="s">
        <v>245</v>
      </c>
      <c r="M39" s="87" t="s">
        <v>272</v>
      </c>
      <c r="N39" s="96" t="s">
        <v>45</v>
      </c>
      <c r="O39" s="96" t="s">
        <v>19</v>
      </c>
      <c r="P39" s="96" t="s">
        <v>25</v>
      </c>
    </row>
    <row r="40" spans="1:16" s="152" customFormat="1" ht="47.25">
      <c r="A40" s="113" t="s">
        <v>255</v>
      </c>
      <c r="B40" s="114" t="s">
        <v>256</v>
      </c>
      <c r="C40" s="114" t="s">
        <v>257</v>
      </c>
      <c r="D40" s="111" t="s">
        <v>13</v>
      </c>
      <c r="E40" s="111" t="s">
        <v>55</v>
      </c>
      <c r="F40" s="111">
        <v>1</v>
      </c>
      <c r="G40" s="115">
        <v>120</v>
      </c>
      <c r="H40" s="116" t="s">
        <v>252</v>
      </c>
      <c r="I40" s="111" t="s">
        <v>20</v>
      </c>
      <c r="J40" s="111" t="s">
        <v>253</v>
      </c>
      <c r="K40" s="111" t="s">
        <v>254</v>
      </c>
      <c r="L40" s="87" t="s">
        <v>243</v>
      </c>
      <c r="M40" s="87" t="s">
        <v>272</v>
      </c>
      <c r="N40" s="96" t="s">
        <v>45</v>
      </c>
      <c r="O40" s="96" t="s">
        <v>19</v>
      </c>
      <c r="P40" s="96" t="s">
        <v>25</v>
      </c>
    </row>
    <row r="41" spans="1:16" s="152" customFormat="1" ht="94.5">
      <c r="A41" s="171" t="s">
        <v>262</v>
      </c>
      <c r="B41" s="122" t="s">
        <v>263</v>
      </c>
      <c r="C41" s="122" t="s">
        <v>264</v>
      </c>
      <c r="D41" s="172" t="s">
        <v>13</v>
      </c>
      <c r="E41" s="87" t="s">
        <v>14</v>
      </c>
      <c r="F41" s="172">
        <v>1</v>
      </c>
      <c r="G41" s="173">
        <v>0</v>
      </c>
      <c r="H41" s="90" t="s">
        <v>265</v>
      </c>
      <c r="I41" s="87" t="s">
        <v>266</v>
      </c>
      <c r="J41" s="87" t="s">
        <v>267</v>
      </c>
      <c r="K41" s="87" t="s">
        <v>268</v>
      </c>
      <c r="L41" s="87" t="s">
        <v>243</v>
      </c>
      <c r="M41" s="87" t="s">
        <v>353</v>
      </c>
      <c r="N41" s="87" t="s">
        <v>45</v>
      </c>
      <c r="O41" s="87" t="s">
        <v>19</v>
      </c>
      <c r="P41" s="87" t="s">
        <v>25</v>
      </c>
    </row>
    <row r="42" spans="1:16" s="152" customFormat="1" ht="409.5">
      <c r="A42" s="163" t="s">
        <v>192</v>
      </c>
      <c r="B42" s="106" t="s">
        <v>102</v>
      </c>
      <c r="C42" s="106" t="s">
        <v>103</v>
      </c>
      <c r="D42" s="102" t="s">
        <v>105</v>
      </c>
      <c r="E42" s="102" t="s">
        <v>106</v>
      </c>
      <c r="F42" s="102">
        <v>5</v>
      </c>
      <c r="G42" s="124">
        <v>100000</v>
      </c>
      <c r="H42" s="119">
        <v>45985</v>
      </c>
      <c r="I42" s="102" t="s">
        <v>20</v>
      </c>
      <c r="J42" s="102" t="s">
        <v>104</v>
      </c>
      <c r="K42" s="102" t="s">
        <v>107</v>
      </c>
      <c r="L42" s="102" t="s">
        <v>245</v>
      </c>
      <c r="M42" s="155" t="s">
        <v>338</v>
      </c>
      <c r="N42" s="102" t="s">
        <v>247</v>
      </c>
      <c r="O42" s="102" t="s">
        <v>19</v>
      </c>
      <c r="P42" s="102" t="s">
        <v>25</v>
      </c>
    </row>
    <row r="43" spans="1:16" s="152" customFormat="1" ht="252">
      <c r="A43" s="97" t="s">
        <v>308</v>
      </c>
      <c r="B43" s="106" t="s">
        <v>309</v>
      </c>
      <c r="C43" s="117" t="s">
        <v>310</v>
      </c>
      <c r="D43" s="102" t="s">
        <v>105</v>
      </c>
      <c r="E43" s="102" t="s">
        <v>55</v>
      </c>
      <c r="F43" s="102">
        <v>1</v>
      </c>
      <c r="G43" s="118">
        <v>2998.5</v>
      </c>
      <c r="H43" s="119">
        <v>45960</v>
      </c>
      <c r="I43" s="102" t="s">
        <v>16</v>
      </c>
      <c r="J43" s="102" t="s">
        <v>311</v>
      </c>
      <c r="K43" s="102" t="s">
        <v>312</v>
      </c>
      <c r="L43" s="102" t="s">
        <v>243</v>
      </c>
      <c r="M43" s="102" t="s">
        <v>341</v>
      </c>
      <c r="N43" s="102" t="s">
        <v>313</v>
      </c>
      <c r="O43" s="102" t="s">
        <v>19</v>
      </c>
      <c r="P43" s="102" t="s">
        <v>25</v>
      </c>
    </row>
    <row r="44" spans="1:16" s="152" customFormat="1" ht="47.25">
      <c r="A44" s="93" t="s">
        <v>189</v>
      </c>
      <c r="B44" s="94" t="s">
        <v>90</v>
      </c>
      <c r="C44" s="94" t="s">
        <v>91</v>
      </c>
      <c r="D44" s="96" t="s">
        <v>99</v>
      </c>
      <c r="E44" s="96" t="s">
        <v>14</v>
      </c>
      <c r="F44" s="96">
        <v>1</v>
      </c>
      <c r="G44" s="103">
        <v>22773</v>
      </c>
      <c r="H44" s="120" t="s">
        <v>26</v>
      </c>
      <c r="I44" s="96" t="s">
        <v>78</v>
      </c>
      <c r="J44" s="96" t="s">
        <v>92</v>
      </c>
      <c r="K44" s="96" t="s">
        <v>93</v>
      </c>
      <c r="L44" s="96" t="s">
        <v>245</v>
      </c>
      <c r="M44" s="87" t="s">
        <v>347</v>
      </c>
      <c r="N44" s="96" t="s">
        <v>45</v>
      </c>
      <c r="O44" s="96" t="s">
        <v>19</v>
      </c>
      <c r="P44" s="96" t="s">
        <v>94</v>
      </c>
    </row>
    <row r="45" spans="1:16" s="152" customFormat="1" ht="126">
      <c r="A45" s="168" t="s">
        <v>258</v>
      </c>
      <c r="B45" s="117" t="s">
        <v>259</v>
      </c>
      <c r="C45" s="117" t="s">
        <v>260</v>
      </c>
      <c r="D45" s="131" t="s">
        <v>13</v>
      </c>
      <c r="E45" s="131" t="s">
        <v>55</v>
      </c>
      <c r="F45" s="131">
        <v>11</v>
      </c>
      <c r="G45" s="132">
        <v>3275</v>
      </c>
      <c r="H45" s="162">
        <v>46006</v>
      </c>
      <c r="I45" s="131" t="s">
        <v>16</v>
      </c>
      <c r="J45" s="131" t="s">
        <v>92</v>
      </c>
      <c r="K45" s="131" t="s">
        <v>261</v>
      </c>
      <c r="L45" s="102" t="s">
        <v>245</v>
      </c>
      <c r="M45" s="155" t="s">
        <v>340</v>
      </c>
      <c r="N45" s="102" t="s">
        <v>45</v>
      </c>
      <c r="O45" s="102" t="s">
        <v>19</v>
      </c>
      <c r="P45" s="102" t="s">
        <v>94</v>
      </c>
    </row>
    <row r="46" spans="1:16" s="152" customFormat="1" ht="63">
      <c r="A46" s="93" t="s">
        <v>188</v>
      </c>
      <c r="B46" s="94" t="s">
        <v>159</v>
      </c>
      <c r="C46" s="94" t="s">
        <v>89</v>
      </c>
      <c r="D46" s="96" t="s">
        <v>157</v>
      </c>
      <c r="E46" s="96" t="s">
        <v>14</v>
      </c>
      <c r="F46" s="96">
        <v>1</v>
      </c>
      <c r="G46" s="103">
        <v>32433</v>
      </c>
      <c r="H46" s="104" t="s">
        <v>26</v>
      </c>
      <c r="I46" s="96" t="s">
        <v>78</v>
      </c>
      <c r="J46" s="96" t="s">
        <v>85</v>
      </c>
      <c r="K46" s="96" t="s">
        <v>87</v>
      </c>
      <c r="L46" s="96" t="s">
        <v>245</v>
      </c>
      <c r="M46" s="87" t="s">
        <v>270</v>
      </c>
      <c r="N46" s="96" t="s">
        <v>158</v>
      </c>
      <c r="O46" s="96" t="s">
        <v>19</v>
      </c>
      <c r="P46" s="96" t="s">
        <v>101</v>
      </c>
    </row>
    <row r="47" spans="1:16" s="152" customFormat="1" ht="126">
      <c r="A47" s="113" t="s">
        <v>196</v>
      </c>
      <c r="B47" s="122" t="s">
        <v>110</v>
      </c>
      <c r="C47" s="114" t="s">
        <v>108</v>
      </c>
      <c r="D47" s="111" t="s">
        <v>13</v>
      </c>
      <c r="E47" s="111" t="s">
        <v>106</v>
      </c>
      <c r="F47" s="111">
        <v>1</v>
      </c>
      <c r="G47" s="123">
        <v>2790520</v>
      </c>
      <c r="H47" s="121">
        <v>45658</v>
      </c>
      <c r="I47" s="111" t="s">
        <v>16</v>
      </c>
      <c r="J47" s="111" t="s">
        <v>104</v>
      </c>
      <c r="K47" s="111" t="s">
        <v>107</v>
      </c>
      <c r="L47" s="111" t="s">
        <v>245</v>
      </c>
      <c r="M47" s="111" t="s">
        <v>293</v>
      </c>
      <c r="N47" s="111" t="s">
        <v>113</v>
      </c>
      <c r="O47" s="111" t="s">
        <v>44</v>
      </c>
      <c r="P47" s="111" t="s">
        <v>109</v>
      </c>
    </row>
    <row r="48" spans="1:16" s="153" customFormat="1" ht="267.75">
      <c r="A48" s="97" t="s">
        <v>198</v>
      </c>
      <c r="B48" s="106" t="s">
        <v>199</v>
      </c>
      <c r="C48" s="106" t="s">
        <v>108</v>
      </c>
      <c r="D48" s="102" t="s">
        <v>13</v>
      </c>
      <c r="E48" s="102" t="s">
        <v>55</v>
      </c>
      <c r="F48" s="102">
        <v>1</v>
      </c>
      <c r="G48" s="124">
        <v>3640000</v>
      </c>
      <c r="H48" s="119" t="s">
        <v>31</v>
      </c>
      <c r="I48" s="102" t="s">
        <v>16</v>
      </c>
      <c r="J48" s="102" t="s">
        <v>104</v>
      </c>
      <c r="K48" s="102" t="s">
        <v>107</v>
      </c>
      <c r="L48" s="102" t="s">
        <v>245</v>
      </c>
      <c r="M48" s="106" t="s">
        <v>324</v>
      </c>
      <c r="N48" s="102" t="s">
        <v>113</v>
      </c>
      <c r="O48" s="102" t="s">
        <v>44</v>
      </c>
      <c r="P48" s="102" t="s">
        <v>109</v>
      </c>
    </row>
    <row r="49" spans="1:17" s="152" customFormat="1" ht="78.75">
      <c r="A49" s="111" t="s">
        <v>349</v>
      </c>
      <c r="B49" s="94" t="s">
        <v>112</v>
      </c>
      <c r="C49" s="94" t="s">
        <v>108</v>
      </c>
      <c r="D49" s="96" t="s">
        <v>13</v>
      </c>
      <c r="E49" s="96" t="s">
        <v>106</v>
      </c>
      <c r="F49" s="96">
        <v>2</v>
      </c>
      <c r="G49" s="112">
        <v>10000000</v>
      </c>
      <c r="H49" s="107" t="s">
        <v>31</v>
      </c>
      <c r="I49" s="96" t="s">
        <v>16</v>
      </c>
      <c r="J49" s="96" t="s">
        <v>104</v>
      </c>
      <c r="K49" s="96" t="s">
        <v>107</v>
      </c>
      <c r="L49" s="111" t="s">
        <v>245</v>
      </c>
      <c r="M49" s="111" t="s">
        <v>351</v>
      </c>
      <c r="N49" s="96" t="s">
        <v>111</v>
      </c>
      <c r="O49" s="96" t="s">
        <v>44</v>
      </c>
      <c r="P49" s="96" t="s">
        <v>109</v>
      </c>
    </row>
    <row r="50" spans="1:17" s="152" customFormat="1" ht="94.5">
      <c r="A50" s="93" t="s">
        <v>190</v>
      </c>
      <c r="B50" s="94" t="s">
        <v>95</v>
      </c>
      <c r="C50" s="94" t="s">
        <v>96</v>
      </c>
      <c r="D50" s="96" t="s">
        <v>13</v>
      </c>
      <c r="E50" s="96" t="s">
        <v>55</v>
      </c>
      <c r="F50" s="96">
        <v>4</v>
      </c>
      <c r="G50" s="103">
        <v>60000</v>
      </c>
      <c r="H50" s="105">
        <v>45962</v>
      </c>
      <c r="I50" s="96" t="s">
        <v>149</v>
      </c>
      <c r="J50" s="96" t="s">
        <v>92</v>
      </c>
      <c r="K50" s="96" t="s">
        <v>93</v>
      </c>
      <c r="L50" s="96" t="s">
        <v>245</v>
      </c>
      <c r="M50" s="96" t="s">
        <v>285</v>
      </c>
      <c r="N50" s="96" t="s">
        <v>45</v>
      </c>
      <c r="O50" s="96" t="s">
        <v>44</v>
      </c>
      <c r="P50" s="96" t="s">
        <v>98</v>
      </c>
      <c r="Q50" s="151"/>
    </row>
    <row r="51" spans="1:17" s="153" customFormat="1" ht="267.75">
      <c r="A51" s="97" t="s">
        <v>191</v>
      </c>
      <c r="B51" s="106" t="s">
        <v>97</v>
      </c>
      <c r="C51" s="106" t="s">
        <v>100</v>
      </c>
      <c r="D51" s="102" t="s">
        <v>13</v>
      </c>
      <c r="E51" s="102" t="s">
        <v>55</v>
      </c>
      <c r="F51" s="102">
        <v>5</v>
      </c>
      <c r="G51" s="108">
        <v>15000</v>
      </c>
      <c r="H51" s="125" t="s">
        <v>84</v>
      </c>
      <c r="I51" s="102" t="s">
        <v>136</v>
      </c>
      <c r="J51" s="102" t="s">
        <v>92</v>
      </c>
      <c r="K51" s="102" t="s">
        <v>93</v>
      </c>
      <c r="L51" s="102" t="s">
        <v>245</v>
      </c>
      <c r="M51" s="106" t="s">
        <v>325</v>
      </c>
      <c r="N51" s="102" t="s">
        <v>45</v>
      </c>
      <c r="O51" s="102" t="s">
        <v>44</v>
      </c>
      <c r="P51" s="102" t="s">
        <v>98</v>
      </c>
    </row>
    <row r="52" spans="1:17" s="153" customFormat="1" ht="220.5">
      <c r="A52" s="97" t="s">
        <v>187</v>
      </c>
      <c r="B52" s="98" t="s">
        <v>147</v>
      </c>
      <c r="C52" s="98" t="s">
        <v>148</v>
      </c>
      <c r="D52" s="99" t="s">
        <v>13</v>
      </c>
      <c r="E52" s="99" t="s">
        <v>55</v>
      </c>
      <c r="F52" s="99">
        <v>1</v>
      </c>
      <c r="G52" s="100">
        <v>100000</v>
      </c>
      <c r="H52" s="125" t="s">
        <v>31</v>
      </c>
      <c r="I52" s="99" t="s">
        <v>149</v>
      </c>
      <c r="J52" s="99" t="s">
        <v>150</v>
      </c>
      <c r="K52" s="99" t="s">
        <v>51</v>
      </c>
      <c r="L52" s="102" t="s">
        <v>245</v>
      </c>
      <c r="M52" s="106" t="s">
        <v>326</v>
      </c>
      <c r="N52" s="99" t="s">
        <v>45</v>
      </c>
      <c r="O52" s="99" t="s">
        <v>44</v>
      </c>
      <c r="P52" s="99" t="s">
        <v>98</v>
      </c>
    </row>
    <row r="53" spans="1:17" s="145" customFormat="1" ht="15.75">
      <c r="A53" s="183" t="s">
        <v>153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5"/>
    </row>
    <row r="54" spans="1:17" s="148" customFormat="1" ht="378">
      <c r="A54" s="126" t="s">
        <v>194</v>
      </c>
      <c r="B54" s="127" t="s">
        <v>193</v>
      </c>
      <c r="C54" s="127" t="s">
        <v>117</v>
      </c>
      <c r="D54" s="128" t="s">
        <v>13</v>
      </c>
      <c r="E54" s="128" t="s">
        <v>14</v>
      </c>
      <c r="F54" s="128">
        <v>1</v>
      </c>
      <c r="G54" s="129">
        <v>100000</v>
      </c>
      <c r="H54" s="130" t="s">
        <v>84</v>
      </c>
      <c r="I54" s="128" t="s">
        <v>20</v>
      </c>
      <c r="J54" s="128" t="s">
        <v>115</v>
      </c>
      <c r="K54" s="128" t="s">
        <v>116</v>
      </c>
      <c r="L54" s="99" t="s">
        <v>243</v>
      </c>
      <c r="M54" s="98" t="s">
        <v>327</v>
      </c>
      <c r="N54" s="128" t="s">
        <v>114</v>
      </c>
      <c r="O54" s="128" t="s">
        <v>19</v>
      </c>
      <c r="P54" s="131" t="s">
        <v>25</v>
      </c>
    </row>
    <row r="55" spans="1:17" s="145" customFormat="1" ht="135">
      <c r="A55" s="126" t="s">
        <v>220</v>
      </c>
      <c r="B55" s="127" t="s">
        <v>241</v>
      </c>
      <c r="C55" s="127" t="s">
        <v>216</v>
      </c>
      <c r="D55" s="128" t="s">
        <v>13</v>
      </c>
      <c r="E55" s="128" t="s">
        <v>217</v>
      </c>
      <c r="F55" s="128">
        <v>1</v>
      </c>
      <c r="G55" s="129">
        <v>50000</v>
      </c>
      <c r="H55" s="169">
        <v>45778</v>
      </c>
      <c r="I55" s="128" t="s">
        <v>16</v>
      </c>
      <c r="J55" s="128" t="s">
        <v>218</v>
      </c>
      <c r="K55" s="128" t="s">
        <v>219</v>
      </c>
      <c r="L55" s="99" t="s">
        <v>243</v>
      </c>
      <c r="M55" s="170" t="s">
        <v>350</v>
      </c>
      <c r="N55" s="128" t="s">
        <v>114</v>
      </c>
      <c r="O55" s="128" t="s">
        <v>19</v>
      </c>
      <c r="P55" s="131" t="s">
        <v>242</v>
      </c>
    </row>
    <row r="56" spans="1:17" s="145" customFormat="1" ht="15.75">
      <c r="A56" s="182" t="s">
        <v>200</v>
      </c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</row>
    <row r="57" spans="1:17" s="154" customFormat="1" ht="236.25">
      <c r="A57" s="126" t="s">
        <v>201</v>
      </c>
      <c r="B57" s="127" t="s">
        <v>202</v>
      </c>
      <c r="C57" s="127" t="s">
        <v>203</v>
      </c>
      <c r="D57" s="128" t="s">
        <v>13</v>
      </c>
      <c r="E57" s="128" t="s">
        <v>204</v>
      </c>
      <c r="F57" s="131">
        <v>1</v>
      </c>
      <c r="G57" s="132">
        <v>5538</v>
      </c>
      <c r="H57" s="133" t="s">
        <v>84</v>
      </c>
      <c r="I57" s="126" t="s">
        <v>16</v>
      </c>
      <c r="J57" s="126" t="s">
        <v>205</v>
      </c>
      <c r="K57" s="128" t="s">
        <v>246</v>
      </c>
      <c r="L57" s="131" t="s">
        <v>245</v>
      </c>
      <c r="M57" s="117" t="s">
        <v>328</v>
      </c>
      <c r="N57" s="128" t="s">
        <v>114</v>
      </c>
      <c r="O57" s="128" t="s">
        <v>19</v>
      </c>
      <c r="P57" s="131" t="s">
        <v>242</v>
      </c>
    </row>
    <row r="58" spans="1:17" s="148" customFormat="1" ht="378">
      <c r="A58" s="131" t="s">
        <v>206</v>
      </c>
      <c r="B58" s="117" t="s">
        <v>301</v>
      </c>
      <c r="C58" s="117" t="s">
        <v>333</v>
      </c>
      <c r="D58" s="131" t="s">
        <v>86</v>
      </c>
      <c r="E58" s="131" t="s">
        <v>204</v>
      </c>
      <c r="F58" s="131">
        <v>1</v>
      </c>
      <c r="G58" s="132">
        <v>5469</v>
      </c>
      <c r="H58" s="133" t="s">
        <v>84</v>
      </c>
      <c r="I58" s="131" t="s">
        <v>16</v>
      </c>
      <c r="J58" s="131" t="s">
        <v>205</v>
      </c>
      <c r="K58" s="128" t="s">
        <v>246</v>
      </c>
      <c r="L58" s="131" t="s">
        <v>245</v>
      </c>
      <c r="M58" s="117" t="s">
        <v>329</v>
      </c>
      <c r="N58" s="128" t="s">
        <v>114</v>
      </c>
      <c r="O58" s="128" t="s">
        <v>19</v>
      </c>
      <c r="P58" s="131" t="s">
        <v>242</v>
      </c>
    </row>
    <row r="59" spans="1:17" ht="29.25" customHeight="1"/>
    <row r="60" spans="1:17" ht="23.25" customHeight="1">
      <c r="A60" s="186" t="s">
        <v>162</v>
      </c>
      <c r="B60" s="186"/>
      <c r="C60" s="186"/>
      <c r="D60" s="186"/>
    </row>
    <row r="61" spans="1:17" ht="34.5" customHeight="1">
      <c r="A61" s="84" t="s">
        <v>8</v>
      </c>
      <c r="B61" s="84" t="s">
        <v>118</v>
      </c>
      <c r="C61" s="84" t="s">
        <v>119</v>
      </c>
      <c r="D61" s="84" t="s">
        <v>160</v>
      </c>
    </row>
    <row r="62" spans="1:17" ht="15.75">
      <c r="A62" s="175" t="s">
        <v>18</v>
      </c>
      <c r="B62" s="134" t="s">
        <v>46</v>
      </c>
      <c r="C62" s="134" t="s">
        <v>120</v>
      </c>
      <c r="D62" s="135">
        <f>'Consolidação das Demandas atual'!G9</f>
        <v>16000</v>
      </c>
    </row>
    <row r="63" spans="1:17" ht="31.5">
      <c r="A63" s="175"/>
      <c r="B63" s="134" t="s">
        <v>25</v>
      </c>
      <c r="C63" s="134" t="s">
        <v>120</v>
      </c>
      <c r="D63" s="135">
        <f>'Consolidação das Demandas atual'!G13+'Consolidação das Demandas atual'!G14</f>
        <v>600022</v>
      </c>
    </row>
    <row r="64" spans="1:17" ht="31.5">
      <c r="A64" s="175"/>
      <c r="B64" s="136" t="s">
        <v>332</v>
      </c>
      <c r="C64" s="136" t="s">
        <v>121</v>
      </c>
      <c r="D64" s="137">
        <f>G11</f>
        <v>500000</v>
      </c>
    </row>
    <row r="65" spans="1:4" ht="15.75">
      <c r="A65" s="182" t="s">
        <v>122</v>
      </c>
      <c r="B65" s="182"/>
      <c r="C65" s="182"/>
      <c r="D65" s="138">
        <f>SUM(D62:D64)</f>
        <v>1116022</v>
      </c>
    </row>
    <row r="66" spans="1:4" ht="15.75">
      <c r="A66" s="175" t="s">
        <v>45</v>
      </c>
      <c r="B66" s="136" t="s">
        <v>46</v>
      </c>
      <c r="C66" s="136" t="s">
        <v>120</v>
      </c>
      <c r="D66" s="137">
        <f>G19+G20+G21+G22+G26+G28</f>
        <v>59234</v>
      </c>
    </row>
    <row r="67" spans="1:4" ht="31.5">
      <c r="A67" s="175"/>
      <c r="B67" s="136" t="s">
        <v>56</v>
      </c>
      <c r="C67" s="136" t="s">
        <v>120</v>
      </c>
      <c r="D67" s="137">
        <f>G30+G31+G32</f>
        <v>68900</v>
      </c>
    </row>
    <row r="68" spans="1:4" ht="31.5">
      <c r="A68" s="175"/>
      <c r="B68" s="136" t="s">
        <v>62</v>
      </c>
      <c r="C68" s="136" t="s">
        <v>120</v>
      </c>
      <c r="D68" s="137">
        <f>G33+G34</f>
        <v>99000</v>
      </c>
    </row>
    <row r="69" spans="1:4" ht="31.5">
      <c r="A69" s="175"/>
      <c r="B69" s="134" t="s">
        <v>25</v>
      </c>
      <c r="C69" s="134" t="s">
        <v>120</v>
      </c>
      <c r="D69" s="135">
        <f>G35+G37+G38+G39+G40+G41</f>
        <v>31900</v>
      </c>
    </row>
    <row r="70" spans="1:4" ht="15.75">
      <c r="A70" s="175"/>
      <c r="B70" s="139" t="s">
        <v>94</v>
      </c>
      <c r="C70" s="139" t="s">
        <v>120</v>
      </c>
      <c r="D70" s="140">
        <f>G7+G44</f>
        <v>42561</v>
      </c>
    </row>
    <row r="71" spans="1:4" ht="31.5">
      <c r="A71" s="175"/>
      <c r="B71" s="139" t="s">
        <v>98</v>
      </c>
      <c r="C71" s="139" t="s">
        <v>121</v>
      </c>
      <c r="D71" s="140">
        <f>G50</f>
        <v>60000</v>
      </c>
    </row>
    <row r="72" spans="1:4" ht="15.75">
      <c r="A72" s="182" t="s">
        <v>122</v>
      </c>
      <c r="B72" s="182"/>
      <c r="C72" s="182"/>
      <c r="D72" s="138">
        <f>SUM(D66:D71)</f>
        <v>361595</v>
      </c>
    </row>
    <row r="73" spans="1:4" ht="47.25">
      <c r="A73" s="111" t="s">
        <v>158</v>
      </c>
      <c r="B73" s="139" t="s">
        <v>101</v>
      </c>
      <c r="C73" s="139" t="s">
        <v>120</v>
      </c>
      <c r="D73" s="140">
        <f>'Consolidação das Demandas atual'!G46</f>
        <v>32433</v>
      </c>
    </row>
    <row r="74" spans="1:4" ht="15.75">
      <c r="A74" s="182" t="s">
        <v>122</v>
      </c>
      <c r="B74" s="182"/>
      <c r="C74" s="182"/>
      <c r="D74" s="138">
        <f>SUM(D73:D73)</f>
        <v>32433</v>
      </c>
    </row>
    <row r="75" spans="1:4" ht="47.25">
      <c r="A75" s="96" t="s">
        <v>313</v>
      </c>
      <c r="B75" s="141" t="s">
        <v>25</v>
      </c>
      <c r="C75" s="139" t="s">
        <v>314</v>
      </c>
      <c r="D75" s="142">
        <v>0</v>
      </c>
    </row>
    <row r="76" spans="1:4" ht="15.75">
      <c r="A76" s="182" t="s">
        <v>122</v>
      </c>
      <c r="B76" s="182"/>
      <c r="C76" s="182"/>
      <c r="D76" s="143">
        <f>D75</f>
        <v>0</v>
      </c>
    </row>
    <row r="77" spans="1:4" ht="31.5">
      <c r="A77" s="175" t="s">
        <v>247</v>
      </c>
      <c r="B77" s="141" t="s">
        <v>25</v>
      </c>
      <c r="C77" s="141" t="s">
        <v>120</v>
      </c>
      <c r="D77" s="164" t="s">
        <v>227</v>
      </c>
    </row>
    <row r="78" spans="1:4" ht="15.75">
      <c r="A78" s="175"/>
      <c r="B78" s="134" t="s">
        <v>109</v>
      </c>
      <c r="C78" s="134" t="s">
        <v>121</v>
      </c>
      <c r="D78" s="144">
        <f>'Consolidação das Demandas atual'!G47</f>
        <v>2790520</v>
      </c>
    </row>
    <row r="79" spans="1:4" ht="15.75">
      <c r="A79" s="182" t="s">
        <v>248</v>
      </c>
      <c r="B79" s="182"/>
      <c r="C79" s="182"/>
      <c r="D79" s="138">
        <f>SUM(D77:D78)</f>
        <v>2790520</v>
      </c>
    </row>
    <row r="80" spans="1:4" ht="47.25">
      <c r="A80" s="111" t="s">
        <v>111</v>
      </c>
      <c r="B80" s="134" t="s">
        <v>109</v>
      </c>
      <c r="C80" s="134" t="s">
        <v>121</v>
      </c>
      <c r="D80" s="135">
        <f>'Consolidação das Demandas atual'!G49</f>
        <v>10000000</v>
      </c>
    </row>
    <row r="81" spans="1:7" ht="15.75">
      <c r="A81" s="182" t="s">
        <v>122</v>
      </c>
      <c r="B81" s="182"/>
      <c r="C81" s="182"/>
      <c r="D81" s="138">
        <f>SUM(D80)</f>
        <v>10000000</v>
      </c>
      <c r="F81" s="165"/>
      <c r="G81" s="166"/>
    </row>
    <row r="82" spans="1:7" ht="31.5">
      <c r="A82" s="175" t="s">
        <v>114</v>
      </c>
      <c r="B82" s="141" t="s">
        <v>25</v>
      </c>
      <c r="C82" s="134" t="s">
        <v>120</v>
      </c>
      <c r="D82" s="174" t="s">
        <v>227</v>
      </c>
      <c r="G82" s="166"/>
    </row>
    <row r="83" spans="1:7" ht="15.75">
      <c r="A83" s="175"/>
      <c r="B83" s="139" t="s">
        <v>94</v>
      </c>
      <c r="C83" s="139" t="s">
        <v>120</v>
      </c>
      <c r="D83" s="174" t="s">
        <v>227</v>
      </c>
    </row>
    <row r="84" spans="1:7" ht="15" customHeight="1">
      <c r="A84" s="182" t="s">
        <v>122</v>
      </c>
      <c r="B84" s="182"/>
      <c r="C84" s="182"/>
      <c r="D84" s="138">
        <f>SUM(D82:D83)</f>
        <v>0</v>
      </c>
    </row>
    <row r="85" spans="1:7" ht="15.75">
      <c r="A85" s="182" t="s">
        <v>161</v>
      </c>
      <c r="B85" s="182"/>
      <c r="C85" s="182"/>
      <c r="D85" s="138">
        <f>D65+D72+D74+D76+D79+D81+D84</f>
        <v>14300570</v>
      </c>
    </row>
  </sheetData>
  <autoFilter ref="A5:P58" xr:uid="{00000000-0009-0000-0000-000000000000}"/>
  <mergeCells count="22">
    <mergeCell ref="A84:C84"/>
    <mergeCell ref="A85:C85"/>
    <mergeCell ref="A72:C72"/>
    <mergeCell ref="A74:C74"/>
    <mergeCell ref="A77:A78"/>
    <mergeCell ref="A79:C79"/>
    <mergeCell ref="A81:C81"/>
    <mergeCell ref="A82:A83"/>
    <mergeCell ref="A76:C76"/>
    <mergeCell ref="A66:A71"/>
    <mergeCell ref="B1:P1"/>
    <mergeCell ref="A2:P2"/>
    <mergeCell ref="A4:M4"/>
    <mergeCell ref="N4:P4"/>
    <mergeCell ref="A8:P8"/>
    <mergeCell ref="A18:P18"/>
    <mergeCell ref="A53:P53"/>
    <mergeCell ref="A56:P56"/>
    <mergeCell ref="A60:D60"/>
    <mergeCell ref="A62:A64"/>
    <mergeCell ref="A65:C65"/>
    <mergeCell ref="A6:P6"/>
  </mergeCells>
  <printOptions horizontalCentered="1" verticalCentered="1"/>
  <pageMargins left="0.25" right="0.25" top="0.75" bottom="0.75" header="0.3" footer="0.3"/>
  <pageSetup paperSize="9" scale="47" fitToHeight="0" orientation="portrait" r:id="rId1"/>
  <rowBreaks count="4" manualBreakCount="4">
    <brk id="17" max="16383" man="1"/>
    <brk id="52" max="16383" man="1"/>
    <brk id="59" max="16383" man="1"/>
    <brk id="8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R82"/>
  <sheetViews>
    <sheetView zoomScale="70" zoomScaleNormal="70" zoomScaleSheetLayoutView="70" workbookViewId="0">
      <selection activeCell="H14" sqref="H14:M14"/>
    </sheetView>
  </sheetViews>
  <sheetFormatPr defaultColWidth="9.140625" defaultRowHeight="15" customHeight="1"/>
  <cols>
    <col min="1" max="1" width="33.5703125" style="1" customWidth="1"/>
    <col min="2" max="2" width="26.140625" style="3" customWidth="1"/>
    <col min="3" max="3" width="31.85546875" style="3" customWidth="1"/>
    <col min="4" max="4" width="22.7109375" style="3" customWidth="1"/>
    <col min="5" max="5" width="20.7109375" style="3" customWidth="1"/>
    <col min="6" max="6" width="18.7109375" style="3" customWidth="1"/>
    <col min="7" max="7" width="22.140625" style="3" customWidth="1"/>
    <col min="8" max="8" width="18" style="28" customWidth="1"/>
    <col min="9" max="9" width="16.85546875" style="1" customWidth="1"/>
    <col min="10" max="10" width="23.140625" style="1" customWidth="1"/>
    <col min="11" max="11" width="20" style="1" customWidth="1"/>
    <col min="12" max="12" width="22.7109375" style="1" customWidth="1"/>
    <col min="13" max="13" width="29" style="1" customWidth="1"/>
    <col min="14" max="14" width="20.7109375" style="1" customWidth="1"/>
    <col min="15" max="15" width="22.140625" style="1" customWidth="1"/>
    <col min="16" max="16" width="27.7109375" style="1" customWidth="1"/>
    <col min="17" max="17" width="16.85546875" style="1" customWidth="1"/>
    <col min="18" max="18" width="14.28515625" style="1" bestFit="1" customWidth="1"/>
    <col min="19" max="16384" width="9.140625" style="1"/>
  </cols>
  <sheetData>
    <row r="1" spans="1:18" ht="15" customHeight="1"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8" s="26" customFormat="1" ht="45" customHeight="1">
      <c r="A2" s="192" t="s">
        <v>222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30" customHeight="1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8" ht="29.25" customHeight="1">
      <c r="A4" s="193" t="s">
        <v>11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5"/>
      <c r="N4" s="191" t="s">
        <v>12</v>
      </c>
      <c r="O4" s="191"/>
      <c r="P4" s="191"/>
    </row>
    <row r="5" spans="1:18" s="2" customFormat="1" ht="68.25" customHeight="1">
      <c r="A5" s="70" t="s">
        <v>195</v>
      </c>
      <c r="B5" s="70" t="s">
        <v>4</v>
      </c>
      <c r="C5" s="70" t="s">
        <v>0</v>
      </c>
      <c r="D5" s="70" t="s">
        <v>5</v>
      </c>
      <c r="E5" s="70" t="s">
        <v>6</v>
      </c>
      <c r="F5" s="70" t="s">
        <v>3</v>
      </c>
      <c r="G5" s="70" t="s">
        <v>152</v>
      </c>
      <c r="H5" s="80" t="s">
        <v>7</v>
      </c>
      <c r="I5" s="80" t="s">
        <v>1</v>
      </c>
      <c r="J5" s="80" t="s">
        <v>2</v>
      </c>
      <c r="K5" s="80" t="s">
        <v>163</v>
      </c>
      <c r="L5" s="80" t="s">
        <v>290</v>
      </c>
      <c r="M5" s="80" t="s">
        <v>289</v>
      </c>
      <c r="N5" s="81" t="s">
        <v>8</v>
      </c>
      <c r="O5" s="81" t="s">
        <v>10</v>
      </c>
      <c r="P5" s="81" t="s">
        <v>9</v>
      </c>
    </row>
    <row r="6" spans="1:18" s="2" customFormat="1" ht="32.25" customHeight="1">
      <c r="A6" s="187" t="s">
        <v>155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</row>
    <row r="7" spans="1:18" s="2" customFormat="1" ht="408.75" customHeight="1">
      <c r="A7" s="37" t="s">
        <v>207</v>
      </c>
      <c r="B7" s="38" t="s">
        <v>208</v>
      </c>
      <c r="C7" s="38" t="s">
        <v>291</v>
      </c>
      <c r="D7" s="39" t="s">
        <v>13</v>
      </c>
      <c r="E7" s="39" t="s">
        <v>55</v>
      </c>
      <c r="F7" s="39">
        <v>26</v>
      </c>
      <c r="G7" s="40">
        <v>16000</v>
      </c>
      <c r="H7" s="41" t="s">
        <v>31</v>
      </c>
      <c r="I7" s="39" t="s">
        <v>16</v>
      </c>
      <c r="J7" s="39" t="s">
        <v>30</v>
      </c>
      <c r="K7" s="42" t="s">
        <v>28</v>
      </c>
      <c r="L7" s="39" t="s">
        <v>243</v>
      </c>
      <c r="M7" s="39" t="s">
        <v>269</v>
      </c>
      <c r="N7" s="42" t="s">
        <v>18</v>
      </c>
      <c r="O7" s="42" t="s">
        <v>19</v>
      </c>
      <c r="P7" s="42" t="s">
        <v>228</v>
      </c>
    </row>
    <row r="8" spans="1:18" ht="123">
      <c r="A8" s="37" t="s">
        <v>164</v>
      </c>
      <c r="B8" s="43" t="s">
        <v>21</v>
      </c>
      <c r="C8" s="43" t="s">
        <v>22</v>
      </c>
      <c r="D8" s="39" t="s">
        <v>13</v>
      </c>
      <c r="E8" s="39" t="s">
        <v>14</v>
      </c>
      <c r="F8" s="39">
        <v>1</v>
      </c>
      <c r="G8" s="40">
        <v>60000</v>
      </c>
      <c r="H8" s="41" t="s">
        <v>15</v>
      </c>
      <c r="I8" s="39" t="s">
        <v>23</v>
      </c>
      <c r="J8" s="39" t="s">
        <v>24</v>
      </c>
      <c r="K8" s="42" t="s">
        <v>17</v>
      </c>
      <c r="L8" s="39" t="s">
        <v>243</v>
      </c>
      <c r="M8" s="43" t="s">
        <v>302</v>
      </c>
      <c r="N8" s="42" t="s">
        <v>18</v>
      </c>
      <c r="O8" s="42" t="s">
        <v>19</v>
      </c>
      <c r="P8" s="42" t="s">
        <v>25</v>
      </c>
      <c r="Q8" s="27"/>
    </row>
    <row r="9" spans="1:18" ht="75">
      <c r="A9" s="37" t="s">
        <v>165</v>
      </c>
      <c r="B9" s="38" t="s">
        <v>41</v>
      </c>
      <c r="C9" s="38" t="s">
        <v>42</v>
      </c>
      <c r="D9" s="42" t="s">
        <v>13</v>
      </c>
      <c r="E9" s="42" t="s">
        <v>14</v>
      </c>
      <c r="F9" s="42">
        <v>1</v>
      </c>
      <c r="G9" s="44">
        <v>500000</v>
      </c>
      <c r="H9" s="45" t="s">
        <v>31</v>
      </c>
      <c r="I9" s="42" t="s">
        <v>16</v>
      </c>
      <c r="J9" s="39" t="s">
        <v>27</v>
      </c>
      <c r="K9" s="42" t="s">
        <v>17</v>
      </c>
      <c r="L9" s="39" t="s">
        <v>243</v>
      </c>
      <c r="M9" s="39" t="s">
        <v>307</v>
      </c>
      <c r="N9" s="42" t="s">
        <v>18</v>
      </c>
      <c r="O9" s="42" t="s">
        <v>19</v>
      </c>
      <c r="P9" s="42" t="s">
        <v>25</v>
      </c>
    </row>
    <row r="10" spans="1:18" ht="123">
      <c r="A10" s="37" t="s">
        <v>166</v>
      </c>
      <c r="B10" s="43" t="s">
        <v>124</v>
      </c>
      <c r="C10" s="43" t="s">
        <v>123</v>
      </c>
      <c r="D10" s="39" t="s">
        <v>13</v>
      </c>
      <c r="E10" s="39" t="s">
        <v>14</v>
      </c>
      <c r="F10" s="39">
        <v>1</v>
      </c>
      <c r="G10" s="40">
        <v>92277</v>
      </c>
      <c r="H10" s="41" t="s">
        <v>29</v>
      </c>
      <c r="I10" s="39" t="s">
        <v>20</v>
      </c>
      <c r="J10" s="39" t="s">
        <v>30</v>
      </c>
      <c r="K10" s="42" t="s">
        <v>28</v>
      </c>
      <c r="L10" s="39" t="s">
        <v>243</v>
      </c>
      <c r="M10" s="43" t="s">
        <v>303</v>
      </c>
      <c r="N10" s="42" t="s">
        <v>18</v>
      </c>
      <c r="O10" s="42" t="s">
        <v>19</v>
      </c>
      <c r="P10" s="42" t="s">
        <v>25</v>
      </c>
    </row>
    <row r="11" spans="1:18" ht="90">
      <c r="A11" s="37" t="s">
        <v>167</v>
      </c>
      <c r="B11" s="43" t="s">
        <v>32</v>
      </c>
      <c r="C11" s="43" t="s">
        <v>33</v>
      </c>
      <c r="D11" s="39" t="s">
        <v>34</v>
      </c>
      <c r="E11" s="39" t="s">
        <v>14</v>
      </c>
      <c r="F11" s="39">
        <v>1</v>
      </c>
      <c r="G11" s="40">
        <v>28923</v>
      </c>
      <c r="H11" s="46">
        <v>45961</v>
      </c>
      <c r="I11" s="39" t="s">
        <v>16</v>
      </c>
      <c r="J11" s="39" t="s">
        <v>30</v>
      </c>
      <c r="K11" s="42" t="s">
        <v>28</v>
      </c>
      <c r="L11" s="42" t="s">
        <v>244</v>
      </c>
      <c r="M11" s="42" t="s">
        <v>284</v>
      </c>
      <c r="N11" s="42" t="s">
        <v>18</v>
      </c>
      <c r="O11" s="42" t="s">
        <v>19</v>
      </c>
      <c r="P11" s="42" t="s">
        <v>25</v>
      </c>
    </row>
    <row r="12" spans="1:18" ht="90">
      <c r="A12" s="37" t="s">
        <v>168</v>
      </c>
      <c r="B12" s="43" t="s">
        <v>36</v>
      </c>
      <c r="C12" s="43" t="s">
        <v>37</v>
      </c>
      <c r="D12" s="39" t="s">
        <v>13</v>
      </c>
      <c r="E12" s="39" t="s">
        <v>14</v>
      </c>
      <c r="F12" s="39">
        <v>1</v>
      </c>
      <c r="G12" s="40">
        <v>571099</v>
      </c>
      <c r="H12" s="46">
        <v>46022</v>
      </c>
      <c r="I12" s="39" t="s">
        <v>20</v>
      </c>
      <c r="J12" s="39" t="s">
        <v>30</v>
      </c>
      <c r="K12" s="42" t="s">
        <v>28</v>
      </c>
      <c r="L12" s="42" t="s">
        <v>244</v>
      </c>
      <c r="M12" s="42" t="s">
        <v>284</v>
      </c>
      <c r="N12" s="42" t="s">
        <v>18</v>
      </c>
      <c r="O12" s="42" t="s">
        <v>19</v>
      </c>
      <c r="P12" s="42" t="s">
        <v>25</v>
      </c>
    </row>
    <row r="13" spans="1:18" ht="123">
      <c r="A13" s="37" t="s">
        <v>169</v>
      </c>
      <c r="B13" s="43" t="s">
        <v>38</v>
      </c>
      <c r="C13" s="43" t="s">
        <v>39</v>
      </c>
      <c r="D13" s="39" t="s">
        <v>13</v>
      </c>
      <c r="E13" s="39" t="s">
        <v>14</v>
      </c>
      <c r="F13" s="39">
        <v>1</v>
      </c>
      <c r="G13" s="40">
        <v>2000</v>
      </c>
      <c r="H13" s="41" t="s">
        <v>26</v>
      </c>
      <c r="I13" s="39" t="s">
        <v>20</v>
      </c>
      <c r="J13" s="39" t="s">
        <v>27</v>
      </c>
      <c r="K13" s="42" t="s">
        <v>28</v>
      </c>
      <c r="L13" s="42" t="s">
        <v>244</v>
      </c>
      <c r="M13" s="43" t="s">
        <v>302</v>
      </c>
      <c r="N13" s="42" t="s">
        <v>18</v>
      </c>
      <c r="O13" s="42" t="s">
        <v>19</v>
      </c>
      <c r="P13" s="42" t="s">
        <v>25</v>
      </c>
      <c r="Q13" s="27"/>
      <c r="R13" s="27"/>
    </row>
    <row r="14" spans="1:18" ht="409.5">
      <c r="A14" s="37" t="s">
        <v>223</v>
      </c>
      <c r="B14" s="38" t="s">
        <v>224</v>
      </c>
      <c r="C14" s="38" t="s">
        <v>292</v>
      </c>
      <c r="D14" s="39" t="s">
        <v>13</v>
      </c>
      <c r="E14" s="39" t="s">
        <v>14</v>
      </c>
      <c r="F14" s="39">
        <v>1</v>
      </c>
      <c r="G14" s="40">
        <v>0</v>
      </c>
      <c r="H14" s="41" t="s">
        <v>129</v>
      </c>
      <c r="I14" s="39" t="s">
        <v>16</v>
      </c>
      <c r="J14" s="39" t="s">
        <v>225</v>
      </c>
      <c r="K14" s="42" t="s">
        <v>226</v>
      </c>
      <c r="L14" s="42" t="s">
        <v>244</v>
      </c>
      <c r="M14" s="42" t="s">
        <v>288</v>
      </c>
      <c r="N14" s="42" t="s">
        <v>227</v>
      </c>
      <c r="O14" s="42" t="s">
        <v>227</v>
      </c>
      <c r="P14" s="42" t="s">
        <v>227</v>
      </c>
      <c r="Q14" s="27"/>
      <c r="R14" s="27"/>
    </row>
    <row r="15" spans="1:18" ht="123">
      <c r="A15" s="37" t="s">
        <v>170</v>
      </c>
      <c r="B15" s="43" t="s">
        <v>125</v>
      </c>
      <c r="C15" s="43" t="s">
        <v>40</v>
      </c>
      <c r="D15" s="39" t="s">
        <v>13</v>
      </c>
      <c r="E15" s="39" t="s">
        <v>14</v>
      </c>
      <c r="F15" s="39">
        <v>1</v>
      </c>
      <c r="G15" s="40">
        <v>60000</v>
      </c>
      <c r="H15" s="41" t="s">
        <v>26</v>
      </c>
      <c r="I15" s="39" t="s">
        <v>20</v>
      </c>
      <c r="J15" s="39" t="s">
        <v>27</v>
      </c>
      <c r="K15" s="42" t="s">
        <v>28</v>
      </c>
      <c r="L15" s="42" t="s">
        <v>244</v>
      </c>
      <c r="M15" s="43" t="s">
        <v>302</v>
      </c>
      <c r="N15" s="42" t="s">
        <v>18</v>
      </c>
      <c r="O15" s="42" t="s">
        <v>44</v>
      </c>
      <c r="P15" s="42" t="s">
        <v>43</v>
      </c>
      <c r="Q15" s="27"/>
    </row>
    <row r="16" spans="1:18" s="8" customFormat="1" ht="33" customHeight="1">
      <c r="A16" s="187" t="s">
        <v>154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</row>
    <row r="17" spans="1:17" s="6" customFormat="1" ht="120">
      <c r="A17" s="37" t="s">
        <v>171</v>
      </c>
      <c r="B17" s="38" t="s">
        <v>66</v>
      </c>
      <c r="C17" s="38" t="s">
        <v>47</v>
      </c>
      <c r="D17" s="42" t="s">
        <v>52</v>
      </c>
      <c r="E17" s="42" t="s">
        <v>48</v>
      </c>
      <c r="F17" s="42" t="s">
        <v>49</v>
      </c>
      <c r="G17" s="44">
        <v>24000</v>
      </c>
      <c r="H17" s="45" t="s">
        <v>53</v>
      </c>
      <c r="I17" s="42" t="s">
        <v>16</v>
      </c>
      <c r="J17" s="42" t="s">
        <v>50</v>
      </c>
      <c r="K17" s="42" t="s">
        <v>51</v>
      </c>
      <c r="L17" s="39" t="s">
        <v>243</v>
      </c>
      <c r="M17" s="42" t="s">
        <v>284</v>
      </c>
      <c r="N17" s="42" t="s">
        <v>45</v>
      </c>
      <c r="O17" s="42" t="s">
        <v>19</v>
      </c>
      <c r="P17" s="42" t="s">
        <v>46</v>
      </c>
      <c r="Q17" s="31"/>
    </row>
    <row r="18" spans="1:17" s="6" customFormat="1" ht="45">
      <c r="A18" s="37" t="s">
        <v>172</v>
      </c>
      <c r="B18" s="43" t="s">
        <v>126</v>
      </c>
      <c r="C18" s="43" t="s">
        <v>127</v>
      </c>
      <c r="D18" s="39" t="s">
        <v>13</v>
      </c>
      <c r="E18" s="42" t="s">
        <v>156</v>
      </c>
      <c r="F18" s="42">
        <v>70</v>
      </c>
      <c r="G18" s="44">
        <v>2000</v>
      </c>
      <c r="H18" s="45" t="s">
        <v>129</v>
      </c>
      <c r="I18" s="42" t="s">
        <v>78</v>
      </c>
      <c r="J18" s="42" t="s">
        <v>79</v>
      </c>
      <c r="K18" s="42" t="s">
        <v>51</v>
      </c>
      <c r="L18" s="39" t="s">
        <v>243</v>
      </c>
      <c r="M18" s="39" t="s">
        <v>283</v>
      </c>
      <c r="N18" s="42" t="s">
        <v>45</v>
      </c>
      <c r="O18" s="42" t="s">
        <v>19</v>
      </c>
      <c r="P18" s="42" t="s">
        <v>46</v>
      </c>
    </row>
    <row r="19" spans="1:17" s="6" customFormat="1" ht="45">
      <c r="A19" s="37" t="s">
        <v>173</v>
      </c>
      <c r="B19" s="38" t="s">
        <v>130</v>
      </c>
      <c r="C19" s="38" t="s">
        <v>132</v>
      </c>
      <c r="D19" s="42" t="s">
        <v>13</v>
      </c>
      <c r="E19" s="42" t="s">
        <v>128</v>
      </c>
      <c r="F19" s="42">
        <v>600</v>
      </c>
      <c r="G19" s="44">
        <v>9000</v>
      </c>
      <c r="H19" s="45" t="s">
        <v>129</v>
      </c>
      <c r="I19" s="42" t="s">
        <v>78</v>
      </c>
      <c r="J19" s="42" t="s">
        <v>79</v>
      </c>
      <c r="K19" s="42" t="s">
        <v>51</v>
      </c>
      <c r="L19" s="39" t="s">
        <v>243</v>
      </c>
      <c r="M19" s="39" t="s">
        <v>282</v>
      </c>
      <c r="N19" s="42" t="s">
        <v>45</v>
      </c>
      <c r="O19" s="42" t="s">
        <v>19</v>
      </c>
      <c r="P19" s="42" t="s">
        <v>46</v>
      </c>
    </row>
    <row r="20" spans="1:17" s="6" customFormat="1" ht="45">
      <c r="A20" s="37" t="s">
        <v>174</v>
      </c>
      <c r="B20" s="38" t="s">
        <v>131</v>
      </c>
      <c r="C20" s="38" t="s">
        <v>133</v>
      </c>
      <c r="D20" s="42" t="s">
        <v>13</v>
      </c>
      <c r="E20" s="42" t="s">
        <v>134</v>
      </c>
      <c r="F20" s="42">
        <v>70</v>
      </c>
      <c r="G20" s="44">
        <v>1400</v>
      </c>
      <c r="H20" s="45" t="s">
        <v>35</v>
      </c>
      <c r="I20" s="42" t="s">
        <v>78</v>
      </c>
      <c r="J20" s="42" t="s">
        <v>79</v>
      </c>
      <c r="K20" s="42" t="s">
        <v>51</v>
      </c>
      <c r="L20" s="42" t="s">
        <v>245</v>
      </c>
      <c r="M20" s="39" t="s">
        <v>281</v>
      </c>
      <c r="N20" s="42" t="s">
        <v>45</v>
      </c>
      <c r="O20" s="42" t="s">
        <v>19</v>
      </c>
      <c r="P20" s="42" t="s">
        <v>46</v>
      </c>
    </row>
    <row r="21" spans="1:17" s="6" customFormat="1" ht="90">
      <c r="A21" s="37" t="s">
        <v>175</v>
      </c>
      <c r="B21" s="38" t="s">
        <v>135</v>
      </c>
      <c r="C21" s="38" t="s">
        <v>151</v>
      </c>
      <c r="D21" s="42" t="s">
        <v>13</v>
      </c>
      <c r="E21" s="42" t="s">
        <v>14</v>
      </c>
      <c r="F21" s="42">
        <v>1</v>
      </c>
      <c r="G21" s="44">
        <v>1000</v>
      </c>
      <c r="H21" s="47">
        <v>46006</v>
      </c>
      <c r="I21" s="42" t="s">
        <v>136</v>
      </c>
      <c r="J21" s="42" t="s">
        <v>137</v>
      </c>
      <c r="K21" s="42" t="s">
        <v>51</v>
      </c>
      <c r="L21" s="39" t="s">
        <v>243</v>
      </c>
      <c r="M21" s="42" t="s">
        <v>284</v>
      </c>
      <c r="N21" s="42" t="s">
        <v>45</v>
      </c>
      <c r="O21" s="42" t="s">
        <v>19</v>
      </c>
      <c r="P21" s="42" t="s">
        <v>46</v>
      </c>
    </row>
    <row r="22" spans="1:17" s="6" customFormat="1" ht="228">
      <c r="A22" s="37" t="s">
        <v>176</v>
      </c>
      <c r="B22" s="38" t="s">
        <v>138</v>
      </c>
      <c r="C22" s="38" t="s">
        <v>139</v>
      </c>
      <c r="D22" s="42" t="s">
        <v>13</v>
      </c>
      <c r="E22" s="42" t="s">
        <v>55</v>
      </c>
      <c r="F22" s="42">
        <v>1</v>
      </c>
      <c r="G22" s="44">
        <v>7000</v>
      </c>
      <c r="H22" s="45" t="s">
        <v>29</v>
      </c>
      <c r="I22" s="42" t="s">
        <v>67</v>
      </c>
      <c r="J22" s="42" t="s">
        <v>79</v>
      </c>
      <c r="K22" s="42" t="s">
        <v>51</v>
      </c>
      <c r="L22" s="39" t="s">
        <v>243</v>
      </c>
      <c r="M22" s="38" t="s">
        <v>306</v>
      </c>
      <c r="N22" s="42" t="s">
        <v>45</v>
      </c>
      <c r="O22" s="42" t="s">
        <v>19</v>
      </c>
      <c r="P22" s="42" t="s">
        <v>46</v>
      </c>
    </row>
    <row r="23" spans="1:17" s="6" customFormat="1" ht="228">
      <c r="A23" s="37" t="s">
        <v>177</v>
      </c>
      <c r="B23" s="38" t="s">
        <v>140</v>
      </c>
      <c r="C23" s="38" t="s">
        <v>139</v>
      </c>
      <c r="D23" s="42" t="s">
        <v>13</v>
      </c>
      <c r="E23" s="42" t="s">
        <v>55</v>
      </c>
      <c r="F23" s="42">
        <v>1</v>
      </c>
      <c r="G23" s="44">
        <v>5000</v>
      </c>
      <c r="H23" s="45" t="s">
        <v>31</v>
      </c>
      <c r="I23" s="42" t="s">
        <v>78</v>
      </c>
      <c r="J23" s="42" t="s">
        <v>79</v>
      </c>
      <c r="K23" s="42" t="s">
        <v>51</v>
      </c>
      <c r="L23" s="42" t="s">
        <v>245</v>
      </c>
      <c r="M23" s="38" t="s">
        <v>304</v>
      </c>
      <c r="N23" s="42" t="s">
        <v>45</v>
      </c>
      <c r="O23" s="42" t="s">
        <v>19</v>
      </c>
      <c r="P23" s="42" t="s">
        <v>46</v>
      </c>
    </row>
    <row r="24" spans="1:17" s="6" customFormat="1" ht="45">
      <c r="A24" s="37" t="s">
        <v>178</v>
      </c>
      <c r="B24" s="38" t="s">
        <v>141</v>
      </c>
      <c r="C24" s="38" t="s">
        <v>139</v>
      </c>
      <c r="D24" s="42" t="s">
        <v>13</v>
      </c>
      <c r="E24" s="42" t="s">
        <v>55</v>
      </c>
      <c r="F24" s="42">
        <v>1</v>
      </c>
      <c r="G24" s="44">
        <v>15000</v>
      </c>
      <c r="H24" s="45" t="s">
        <v>129</v>
      </c>
      <c r="I24" s="42" t="s">
        <v>78</v>
      </c>
      <c r="J24" s="42" t="s">
        <v>79</v>
      </c>
      <c r="K24" s="42" t="s">
        <v>51</v>
      </c>
      <c r="L24" s="39" t="s">
        <v>243</v>
      </c>
      <c r="M24" s="39" t="s">
        <v>280</v>
      </c>
      <c r="N24" s="42" t="s">
        <v>45</v>
      </c>
      <c r="O24" s="42" t="s">
        <v>19</v>
      </c>
      <c r="P24" s="42" t="s">
        <v>46</v>
      </c>
    </row>
    <row r="25" spans="1:17" s="6" customFormat="1" ht="258">
      <c r="A25" s="37" t="s">
        <v>179</v>
      </c>
      <c r="B25" s="38" t="s">
        <v>142</v>
      </c>
      <c r="C25" s="38" t="s">
        <v>143</v>
      </c>
      <c r="D25" s="42" t="s">
        <v>13</v>
      </c>
      <c r="E25" s="42" t="s">
        <v>55</v>
      </c>
      <c r="F25" s="42">
        <v>1</v>
      </c>
      <c r="G25" s="44">
        <v>1000</v>
      </c>
      <c r="H25" s="45" t="s">
        <v>84</v>
      </c>
      <c r="I25" s="42" t="s">
        <v>78</v>
      </c>
      <c r="J25" s="42" t="s">
        <v>50</v>
      </c>
      <c r="K25" s="42" t="s">
        <v>51</v>
      </c>
      <c r="L25" s="39" t="s">
        <v>243</v>
      </c>
      <c r="M25" s="43" t="s">
        <v>305</v>
      </c>
      <c r="N25" s="42" t="s">
        <v>45</v>
      </c>
      <c r="O25" s="42" t="s">
        <v>19</v>
      </c>
      <c r="P25" s="42" t="s">
        <v>46</v>
      </c>
    </row>
    <row r="26" spans="1:17" s="6" customFormat="1" ht="180">
      <c r="A26" s="42" t="s">
        <v>229</v>
      </c>
      <c r="B26" s="38" t="s">
        <v>230</v>
      </c>
      <c r="C26" s="38" t="s">
        <v>231</v>
      </c>
      <c r="D26" s="42" t="s">
        <v>13</v>
      </c>
      <c r="E26" s="42" t="s">
        <v>55</v>
      </c>
      <c r="F26" s="42">
        <v>24</v>
      </c>
      <c r="G26" s="44">
        <v>7834</v>
      </c>
      <c r="H26" s="45" t="s">
        <v>232</v>
      </c>
      <c r="I26" s="42" t="s">
        <v>20</v>
      </c>
      <c r="J26" s="42" t="s">
        <v>233</v>
      </c>
      <c r="K26" s="42" t="s">
        <v>51</v>
      </c>
      <c r="L26" s="42" t="s">
        <v>245</v>
      </c>
      <c r="M26" s="39" t="s">
        <v>279</v>
      </c>
      <c r="N26" s="42" t="s">
        <v>45</v>
      </c>
      <c r="O26" s="42" t="s">
        <v>19</v>
      </c>
      <c r="P26" s="42" t="s">
        <v>46</v>
      </c>
    </row>
    <row r="27" spans="1:17" s="6" customFormat="1" ht="135">
      <c r="A27" s="48" t="s">
        <v>211</v>
      </c>
      <c r="B27" s="49" t="s">
        <v>234</v>
      </c>
      <c r="C27" s="50" t="s">
        <v>235</v>
      </c>
      <c r="D27" s="51" t="s">
        <v>13</v>
      </c>
      <c r="E27" s="51" t="s">
        <v>55</v>
      </c>
      <c r="F27" s="51">
        <v>125</v>
      </c>
      <c r="G27" s="52">
        <v>7150</v>
      </c>
      <c r="H27" s="53">
        <v>45976</v>
      </c>
      <c r="I27" s="51" t="s">
        <v>16</v>
      </c>
      <c r="J27" s="51" t="s">
        <v>212</v>
      </c>
      <c r="K27" s="51" t="s">
        <v>213</v>
      </c>
      <c r="L27" s="48" t="s">
        <v>245</v>
      </c>
      <c r="M27" s="42" t="s">
        <v>284</v>
      </c>
      <c r="N27" s="42" t="s">
        <v>45</v>
      </c>
      <c r="O27" s="42" t="s">
        <v>19</v>
      </c>
      <c r="P27" s="42" t="s">
        <v>46</v>
      </c>
    </row>
    <row r="28" spans="1:17" s="6" customFormat="1" ht="135">
      <c r="A28" s="37" t="s">
        <v>180</v>
      </c>
      <c r="B28" s="38" t="s">
        <v>88</v>
      </c>
      <c r="C28" s="38" t="s">
        <v>89</v>
      </c>
      <c r="D28" s="42" t="s">
        <v>13</v>
      </c>
      <c r="E28" s="42" t="s">
        <v>14</v>
      </c>
      <c r="F28" s="42">
        <v>1</v>
      </c>
      <c r="G28" s="44">
        <v>2300</v>
      </c>
      <c r="H28" s="54">
        <v>45658</v>
      </c>
      <c r="I28" s="42" t="s">
        <v>78</v>
      </c>
      <c r="J28" s="42" t="s">
        <v>85</v>
      </c>
      <c r="K28" s="42" t="s">
        <v>87</v>
      </c>
      <c r="L28" s="42" t="s">
        <v>245</v>
      </c>
      <c r="M28" s="39" t="s">
        <v>270</v>
      </c>
      <c r="N28" s="42" t="s">
        <v>45</v>
      </c>
      <c r="O28" s="42" t="s">
        <v>19</v>
      </c>
      <c r="P28" s="42" t="s">
        <v>56</v>
      </c>
    </row>
    <row r="29" spans="1:17" s="6" customFormat="1" ht="90">
      <c r="A29" s="37" t="s">
        <v>181</v>
      </c>
      <c r="B29" s="38" t="s">
        <v>65</v>
      </c>
      <c r="C29" s="38" t="s">
        <v>54</v>
      </c>
      <c r="D29" s="42" t="s">
        <v>57</v>
      </c>
      <c r="E29" s="42" t="s">
        <v>55</v>
      </c>
      <c r="F29" s="42">
        <v>5</v>
      </c>
      <c r="G29" s="44">
        <v>16600</v>
      </c>
      <c r="H29" s="45" t="s">
        <v>58</v>
      </c>
      <c r="I29" s="42" t="s">
        <v>16</v>
      </c>
      <c r="J29" s="42" t="s">
        <v>50</v>
      </c>
      <c r="K29" s="42" t="s">
        <v>51</v>
      </c>
      <c r="L29" s="42" t="s">
        <v>245</v>
      </c>
      <c r="M29" s="39" t="s">
        <v>278</v>
      </c>
      <c r="N29" s="42" t="s">
        <v>45</v>
      </c>
      <c r="O29" s="42" t="s">
        <v>19</v>
      </c>
      <c r="P29" s="42" t="s">
        <v>56</v>
      </c>
    </row>
    <row r="30" spans="1:17" s="6" customFormat="1" ht="409.5">
      <c r="A30" s="55" t="s">
        <v>209</v>
      </c>
      <c r="B30" s="38" t="s">
        <v>210</v>
      </c>
      <c r="C30" s="38" t="s">
        <v>239</v>
      </c>
      <c r="D30" s="42" t="s">
        <v>13</v>
      </c>
      <c r="E30" s="42" t="s">
        <v>55</v>
      </c>
      <c r="F30" s="42">
        <v>1</v>
      </c>
      <c r="G30" s="56">
        <v>50000</v>
      </c>
      <c r="H30" s="47" t="s">
        <v>31</v>
      </c>
      <c r="I30" s="42" t="s">
        <v>16</v>
      </c>
      <c r="J30" s="42" t="s">
        <v>50</v>
      </c>
      <c r="K30" s="42" t="s">
        <v>51</v>
      </c>
      <c r="L30" s="55" t="s">
        <v>245</v>
      </c>
      <c r="M30" s="39" t="s">
        <v>277</v>
      </c>
      <c r="N30" s="42" t="s">
        <v>45</v>
      </c>
      <c r="O30" s="42" t="s">
        <v>19</v>
      </c>
      <c r="P30" s="42" t="s">
        <v>56</v>
      </c>
    </row>
    <row r="31" spans="1:17" s="6" customFormat="1" ht="45">
      <c r="A31" s="37" t="s">
        <v>182</v>
      </c>
      <c r="B31" s="38" t="s">
        <v>59</v>
      </c>
      <c r="C31" s="38" t="s">
        <v>60</v>
      </c>
      <c r="D31" s="42" t="s">
        <v>63</v>
      </c>
      <c r="E31" s="42" t="s">
        <v>80</v>
      </c>
      <c r="F31" s="42">
        <v>2</v>
      </c>
      <c r="G31" s="44">
        <v>36000</v>
      </c>
      <c r="H31" s="45" t="s">
        <v>64</v>
      </c>
      <c r="I31" s="42" t="s">
        <v>16</v>
      </c>
      <c r="J31" s="42" t="s">
        <v>61</v>
      </c>
      <c r="K31" s="42" t="s">
        <v>51</v>
      </c>
      <c r="L31" s="39" t="s">
        <v>243</v>
      </c>
      <c r="M31" s="39" t="s">
        <v>276</v>
      </c>
      <c r="N31" s="42" t="s">
        <v>45</v>
      </c>
      <c r="O31" s="42" t="s">
        <v>19</v>
      </c>
      <c r="P31" s="42" t="s">
        <v>62</v>
      </c>
    </row>
    <row r="32" spans="1:17" s="6" customFormat="1" ht="300">
      <c r="A32" s="55" t="s">
        <v>214</v>
      </c>
      <c r="B32" s="38" t="s">
        <v>236</v>
      </c>
      <c r="C32" s="38" t="s">
        <v>237</v>
      </c>
      <c r="D32" s="42" t="s">
        <v>13</v>
      </c>
      <c r="E32" s="42" t="s">
        <v>215</v>
      </c>
      <c r="F32" s="42" t="s">
        <v>238</v>
      </c>
      <c r="G32" s="56">
        <v>63000</v>
      </c>
      <c r="H32" s="47">
        <v>45839</v>
      </c>
      <c r="I32" s="42" t="s">
        <v>16</v>
      </c>
      <c r="J32" s="42" t="s">
        <v>61</v>
      </c>
      <c r="K32" s="42" t="s">
        <v>221</v>
      </c>
      <c r="L32" s="39" t="s">
        <v>243</v>
      </c>
      <c r="M32" s="39" t="s">
        <v>275</v>
      </c>
      <c r="N32" s="42" t="s">
        <v>45</v>
      </c>
      <c r="O32" s="42" t="s">
        <v>19</v>
      </c>
      <c r="P32" s="42" t="s">
        <v>62</v>
      </c>
    </row>
    <row r="33" spans="1:17" s="6" customFormat="1" ht="75">
      <c r="A33" s="37" t="s">
        <v>183</v>
      </c>
      <c r="B33" s="38" t="s">
        <v>68</v>
      </c>
      <c r="C33" s="38" t="s">
        <v>69</v>
      </c>
      <c r="D33" s="42" t="s">
        <v>73</v>
      </c>
      <c r="E33" s="42" t="s">
        <v>14</v>
      </c>
      <c r="F33" s="42" t="s">
        <v>70</v>
      </c>
      <c r="G33" s="44">
        <v>24000</v>
      </c>
      <c r="H33" s="47">
        <v>45992</v>
      </c>
      <c r="I33" s="42" t="s">
        <v>16</v>
      </c>
      <c r="J33" s="42" t="s">
        <v>50</v>
      </c>
      <c r="K33" s="42" t="s">
        <v>51</v>
      </c>
      <c r="L33" s="39" t="s">
        <v>243</v>
      </c>
      <c r="M33" s="39" t="s">
        <v>284</v>
      </c>
      <c r="N33" s="42" t="s">
        <v>45</v>
      </c>
      <c r="O33" s="42" t="s">
        <v>19</v>
      </c>
      <c r="P33" s="42" t="s">
        <v>25</v>
      </c>
    </row>
    <row r="34" spans="1:17" s="6" customFormat="1" ht="258">
      <c r="A34" s="37" t="s">
        <v>184</v>
      </c>
      <c r="B34" s="38" t="s">
        <v>144</v>
      </c>
      <c r="C34" s="38" t="s">
        <v>145</v>
      </c>
      <c r="D34" s="42" t="s">
        <v>86</v>
      </c>
      <c r="E34" s="42" t="s">
        <v>14</v>
      </c>
      <c r="F34" s="42">
        <v>1</v>
      </c>
      <c r="G34" s="44">
        <v>1000</v>
      </c>
      <c r="H34" s="45" t="s">
        <v>146</v>
      </c>
      <c r="I34" s="42" t="s">
        <v>78</v>
      </c>
      <c r="J34" s="42" t="s">
        <v>50</v>
      </c>
      <c r="K34" s="42" t="s">
        <v>51</v>
      </c>
      <c r="L34" s="39" t="s">
        <v>243</v>
      </c>
      <c r="M34" s="43" t="s">
        <v>305</v>
      </c>
      <c r="N34" s="42" t="s">
        <v>45</v>
      </c>
      <c r="O34" s="42" t="s">
        <v>19</v>
      </c>
      <c r="P34" s="42" t="s">
        <v>25</v>
      </c>
    </row>
    <row r="35" spans="1:17" s="6" customFormat="1" ht="105">
      <c r="A35" s="37" t="s">
        <v>185</v>
      </c>
      <c r="B35" s="38" t="s">
        <v>71</v>
      </c>
      <c r="C35" s="38" t="s">
        <v>72</v>
      </c>
      <c r="D35" s="42" t="s">
        <v>75</v>
      </c>
      <c r="E35" s="42" t="s">
        <v>14</v>
      </c>
      <c r="F35" s="42">
        <v>1</v>
      </c>
      <c r="G35" s="44">
        <v>2000</v>
      </c>
      <c r="H35" s="45" t="s">
        <v>76</v>
      </c>
      <c r="I35" s="42" t="s">
        <v>74</v>
      </c>
      <c r="J35" s="42" t="s">
        <v>50</v>
      </c>
      <c r="K35" s="42" t="s">
        <v>51</v>
      </c>
      <c r="L35" s="39" t="s">
        <v>243</v>
      </c>
      <c r="M35" s="39" t="s">
        <v>274</v>
      </c>
      <c r="N35" s="42" t="s">
        <v>45</v>
      </c>
      <c r="O35" s="42" t="s">
        <v>19</v>
      </c>
      <c r="P35" s="42" t="s">
        <v>25</v>
      </c>
    </row>
    <row r="36" spans="1:17" s="6" customFormat="1" ht="135">
      <c r="A36" s="37" t="s">
        <v>186</v>
      </c>
      <c r="B36" s="38" t="s">
        <v>81</v>
      </c>
      <c r="C36" s="38" t="s">
        <v>77</v>
      </c>
      <c r="D36" s="42" t="s">
        <v>82</v>
      </c>
      <c r="E36" s="42" t="s">
        <v>14</v>
      </c>
      <c r="F36" s="42">
        <v>1</v>
      </c>
      <c r="G36" s="44">
        <v>5600</v>
      </c>
      <c r="H36" s="45" t="s">
        <v>83</v>
      </c>
      <c r="I36" s="42" t="s">
        <v>78</v>
      </c>
      <c r="J36" s="42" t="s">
        <v>79</v>
      </c>
      <c r="K36" s="42" t="s">
        <v>51</v>
      </c>
      <c r="L36" s="39" t="s">
        <v>243</v>
      </c>
      <c r="M36" s="39" t="s">
        <v>273</v>
      </c>
      <c r="N36" s="42" t="s">
        <v>45</v>
      </c>
      <c r="O36" s="42" t="s">
        <v>19</v>
      </c>
      <c r="P36" s="42" t="s">
        <v>25</v>
      </c>
    </row>
    <row r="37" spans="1:17" s="6" customFormat="1" ht="120">
      <c r="A37" s="57" t="s">
        <v>249</v>
      </c>
      <c r="B37" s="58" t="s">
        <v>250</v>
      </c>
      <c r="C37" s="58" t="s">
        <v>251</v>
      </c>
      <c r="D37" s="55" t="s">
        <v>13</v>
      </c>
      <c r="E37" s="55" t="s">
        <v>55</v>
      </c>
      <c r="F37" s="55">
        <v>1</v>
      </c>
      <c r="G37" s="59">
        <v>180</v>
      </c>
      <c r="H37" s="60" t="s">
        <v>252</v>
      </c>
      <c r="I37" s="55" t="s">
        <v>20</v>
      </c>
      <c r="J37" s="55" t="s">
        <v>253</v>
      </c>
      <c r="K37" s="55" t="s">
        <v>254</v>
      </c>
      <c r="L37" s="42" t="s">
        <v>245</v>
      </c>
      <c r="M37" s="39" t="s">
        <v>272</v>
      </c>
      <c r="N37" s="42" t="s">
        <v>45</v>
      </c>
      <c r="O37" s="42" t="s">
        <v>19</v>
      </c>
      <c r="P37" s="42" t="s">
        <v>25</v>
      </c>
    </row>
    <row r="38" spans="1:17" s="6" customFormat="1" ht="100.5" customHeight="1">
      <c r="A38" s="57" t="s">
        <v>255</v>
      </c>
      <c r="B38" s="58" t="s">
        <v>256</v>
      </c>
      <c r="C38" s="58" t="s">
        <v>257</v>
      </c>
      <c r="D38" s="55" t="s">
        <v>13</v>
      </c>
      <c r="E38" s="55" t="s">
        <v>55</v>
      </c>
      <c r="F38" s="55">
        <v>1</v>
      </c>
      <c r="G38" s="59">
        <v>120</v>
      </c>
      <c r="H38" s="60" t="s">
        <v>252</v>
      </c>
      <c r="I38" s="55" t="s">
        <v>20</v>
      </c>
      <c r="J38" s="55" t="s">
        <v>253</v>
      </c>
      <c r="K38" s="55" t="s">
        <v>254</v>
      </c>
      <c r="L38" s="39" t="s">
        <v>243</v>
      </c>
      <c r="M38" s="39" t="s">
        <v>272</v>
      </c>
      <c r="N38" s="42" t="s">
        <v>45</v>
      </c>
      <c r="O38" s="42" t="s">
        <v>19</v>
      </c>
      <c r="P38" s="42" t="s">
        <v>25</v>
      </c>
    </row>
    <row r="39" spans="1:17" s="6" customFormat="1" ht="225">
      <c r="A39" s="57" t="s">
        <v>262</v>
      </c>
      <c r="B39" s="58" t="s">
        <v>263</v>
      </c>
      <c r="C39" s="58" t="s">
        <v>264</v>
      </c>
      <c r="D39" s="55" t="s">
        <v>13</v>
      </c>
      <c r="E39" s="42" t="s">
        <v>14</v>
      </c>
      <c r="F39" s="55">
        <v>1</v>
      </c>
      <c r="G39" s="59">
        <v>68639</v>
      </c>
      <c r="H39" s="45" t="s">
        <v>265</v>
      </c>
      <c r="I39" s="42" t="s">
        <v>266</v>
      </c>
      <c r="J39" s="42" t="s">
        <v>267</v>
      </c>
      <c r="K39" s="42" t="s">
        <v>268</v>
      </c>
      <c r="L39" s="39" t="s">
        <v>243</v>
      </c>
      <c r="M39" s="39" t="s">
        <v>287</v>
      </c>
      <c r="N39" s="42" t="s">
        <v>45</v>
      </c>
      <c r="O39" s="42" t="s">
        <v>19</v>
      </c>
      <c r="P39" s="42" t="s">
        <v>25</v>
      </c>
    </row>
    <row r="40" spans="1:17" s="6" customFormat="1" ht="90">
      <c r="A40" s="37" t="s">
        <v>192</v>
      </c>
      <c r="B40" s="38" t="s">
        <v>102</v>
      </c>
      <c r="C40" s="38" t="s">
        <v>103</v>
      </c>
      <c r="D40" s="42" t="s">
        <v>105</v>
      </c>
      <c r="E40" s="42" t="s">
        <v>106</v>
      </c>
      <c r="F40" s="42">
        <v>5</v>
      </c>
      <c r="G40" s="56">
        <v>100000</v>
      </c>
      <c r="H40" s="47">
        <v>45985</v>
      </c>
      <c r="I40" s="42" t="s">
        <v>20</v>
      </c>
      <c r="J40" s="42" t="s">
        <v>104</v>
      </c>
      <c r="K40" s="42" t="s">
        <v>107</v>
      </c>
      <c r="L40" s="42" t="s">
        <v>245</v>
      </c>
      <c r="M40" s="42" t="s">
        <v>284</v>
      </c>
      <c r="N40" s="42" t="s">
        <v>247</v>
      </c>
      <c r="O40" s="42" t="s">
        <v>19</v>
      </c>
      <c r="P40" s="42" t="s">
        <v>25</v>
      </c>
    </row>
    <row r="41" spans="1:17" s="6" customFormat="1" ht="90" customHeight="1">
      <c r="A41" s="37" t="s">
        <v>189</v>
      </c>
      <c r="B41" s="38" t="s">
        <v>90</v>
      </c>
      <c r="C41" s="38" t="s">
        <v>91</v>
      </c>
      <c r="D41" s="42" t="s">
        <v>99</v>
      </c>
      <c r="E41" s="42" t="s">
        <v>14</v>
      </c>
      <c r="F41" s="42">
        <v>1</v>
      </c>
      <c r="G41" s="44">
        <v>22773</v>
      </c>
      <c r="H41" s="61" t="s">
        <v>26</v>
      </c>
      <c r="I41" s="42" t="s">
        <v>78</v>
      </c>
      <c r="J41" s="42" t="s">
        <v>92</v>
      </c>
      <c r="K41" s="42" t="s">
        <v>93</v>
      </c>
      <c r="L41" s="42" t="s">
        <v>245</v>
      </c>
      <c r="M41" s="39" t="s">
        <v>271</v>
      </c>
      <c r="N41" s="42" t="s">
        <v>45</v>
      </c>
      <c r="O41" s="42" t="s">
        <v>19</v>
      </c>
      <c r="P41" s="42" t="s">
        <v>94</v>
      </c>
    </row>
    <row r="42" spans="1:17" s="6" customFormat="1" ht="180">
      <c r="A42" s="57" t="s">
        <v>258</v>
      </c>
      <c r="B42" s="58" t="s">
        <v>259</v>
      </c>
      <c r="C42" s="58" t="s">
        <v>260</v>
      </c>
      <c r="D42" s="55" t="s">
        <v>13</v>
      </c>
      <c r="E42" s="55" t="s">
        <v>55</v>
      </c>
      <c r="F42" s="55">
        <v>11</v>
      </c>
      <c r="G42" s="59">
        <v>3275</v>
      </c>
      <c r="H42" s="62">
        <v>46006</v>
      </c>
      <c r="I42" s="55" t="s">
        <v>16</v>
      </c>
      <c r="J42" s="55" t="s">
        <v>92</v>
      </c>
      <c r="K42" s="55" t="s">
        <v>261</v>
      </c>
      <c r="L42" s="42" t="s">
        <v>245</v>
      </c>
      <c r="M42" s="42" t="s">
        <v>284</v>
      </c>
      <c r="N42" s="42" t="s">
        <v>45</v>
      </c>
      <c r="O42" s="42" t="s">
        <v>19</v>
      </c>
      <c r="P42" s="42" t="s">
        <v>94</v>
      </c>
    </row>
    <row r="43" spans="1:17" s="6" customFormat="1" ht="135">
      <c r="A43" s="37" t="s">
        <v>188</v>
      </c>
      <c r="B43" s="38" t="s">
        <v>159</v>
      </c>
      <c r="C43" s="38" t="s">
        <v>89</v>
      </c>
      <c r="D43" s="42" t="s">
        <v>157</v>
      </c>
      <c r="E43" s="42" t="s">
        <v>14</v>
      </c>
      <c r="F43" s="42">
        <v>1</v>
      </c>
      <c r="G43" s="44">
        <v>32433</v>
      </c>
      <c r="H43" s="45" t="s">
        <v>26</v>
      </c>
      <c r="I43" s="42" t="s">
        <v>78</v>
      </c>
      <c r="J43" s="42" t="s">
        <v>85</v>
      </c>
      <c r="K43" s="42" t="s">
        <v>87</v>
      </c>
      <c r="L43" s="42" t="s">
        <v>245</v>
      </c>
      <c r="M43" s="39" t="s">
        <v>270</v>
      </c>
      <c r="N43" s="42" t="s">
        <v>158</v>
      </c>
      <c r="O43" s="42" t="s">
        <v>19</v>
      </c>
      <c r="P43" s="42" t="s">
        <v>101</v>
      </c>
    </row>
    <row r="44" spans="1:17" s="6" customFormat="1" ht="135">
      <c r="A44" s="57" t="s">
        <v>196</v>
      </c>
      <c r="B44" s="58" t="s">
        <v>110</v>
      </c>
      <c r="C44" s="58" t="s">
        <v>108</v>
      </c>
      <c r="D44" s="55" t="s">
        <v>13</v>
      </c>
      <c r="E44" s="55" t="s">
        <v>106</v>
      </c>
      <c r="F44" s="55">
        <v>1</v>
      </c>
      <c r="G44" s="63">
        <v>2790520</v>
      </c>
      <c r="H44" s="62">
        <v>45658</v>
      </c>
      <c r="I44" s="55" t="s">
        <v>16</v>
      </c>
      <c r="J44" s="55" t="s">
        <v>104</v>
      </c>
      <c r="K44" s="55" t="s">
        <v>107</v>
      </c>
      <c r="L44" s="55" t="s">
        <v>245</v>
      </c>
      <c r="M44" s="55" t="s">
        <v>293</v>
      </c>
      <c r="N44" s="55" t="s">
        <v>113</v>
      </c>
      <c r="O44" s="55" t="s">
        <v>44</v>
      </c>
      <c r="P44" s="55" t="s">
        <v>109</v>
      </c>
    </row>
    <row r="45" spans="1:17" s="6" customFormat="1" ht="303">
      <c r="A45" s="37" t="s">
        <v>198</v>
      </c>
      <c r="B45" s="38" t="s">
        <v>199</v>
      </c>
      <c r="C45" s="38" t="s">
        <v>108</v>
      </c>
      <c r="D45" s="42" t="s">
        <v>13</v>
      </c>
      <c r="E45" s="42" t="s">
        <v>55</v>
      </c>
      <c r="F45" s="42">
        <v>1</v>
      </c>
      <c r="G45" s="56">
        <v>3640000</v>
      </c>
      <c r="H45" s="47" t="s">
        <v>31</v>
      </c>
      <c r="I45" s="42" t="s">
        <v>16</v>
      </c>
      <c r="J45" s="42" t="s">
        <v>104</v>
      </c>
      <c r="K45" s="42" t="s">
        <v>107</v>
      </c>
      <c r="L45" s="42" t="s">
        <v>245</v>
      </c>
      <c r="M45" s="38" t="s">
        <v>294</v>
      </c>
      <c r="N45" s="42" t="s">
        <v>113</v>
      </c>
      <c r="O45" s="42" t="s">
        <v>44</v>
      </c>
      <c r="P45" s="42" t="s">
        <v>109</v>
      </c>
    </row>
    <row r="46" spans="1:17" s="6" customFormat="1" ht="150">
      <c r="A46" s="55" t="s">
        <v>197</v>
      </c>
      <c r="B46" s="38" t="s">
        <v>112</v>
      </c>
      <c r="C46" s="38" t="s">
        <v>108</v>
      </c>
      <c r="D46" s="42" t="s">
        <v>13</v>
      </c>
      <c r="E46" s="42" t="s">
        <v>106</v>
      </c>
      <c r="F46" s="42">
        <v>2</v>
      </c>
      <c r="G46" s="56">
        <v>10000000</v>
      </c>
      <c r="H46" s="47" t="s">
        <v>31</v>
      </c>
      <c r="I46" s="42" t="s">
        <v>16</v>
      </c>
      <c r="J46" s="42" t="s">
        <v>104</v>
      </c>
      <c r="K46" s="42" t="s">
        <v>107</v>
      </c>
      <c r="L46" s="55" t="s">
        <v>245</v>
      </c>
      <c r="M46" s="55" t="s">
        <v>295</v>
      </c>
      <c r="N46" s="42" t="s">
        <v>111</v>
      </c>
      <c r="O46" s="42" t="s">
        <v>44</v>
      </c>
      <c r="P46" s="42" t="s">
        <v>109</v>
      </c>
    </row>
    <row r="47" spans="1:17" s="6" customFormat="1" ht="120">
      <c r="A47" s="37" t="s">
        <v>190</v>
      </c>
      <c r="B47" s="38" t="s">
        <v>95</v>
      </c>
      <c r="C47" s="38" t="s">
        <v>96</v>
      </c>
      <c r="D47" s="42" t="s">
        <v>13</v>
      </c>
      <c r="E47" s="42" t="s">
        <v>55</v>
      </c>
      <c r="F47" s="42">
        <v>4</v>
      </c>
      <c r="G47" s="44">
        <v>60000</v>
      </c>
      <c r="H47" s="46">
        <v>45962</v>
      </c>
      <c r="I47" s="42" t="s">
        <v>149</v>
      </c>
      <c r="J47" s="42" t="s">
        <v>92</v>
      </c>
      <c r="K47" s="42" t="s">
        <v>93</v>
      </c>
      <c r="L47" s="42" t="s">
        <v>245</v>
      </c>
      <c r="M47" s="42" t="s">
        <v>285</v>
      </c>
      <c r="N47" s="42" t="s">
        <v>45</v>
      </c>
      <c r="O47" s="42" t="s">
        <v>44</v>
      </c>
      <c r="P47" s="42" t="s">
        <v>98</v>
      </c>
      <c r="Q47" s="31"/>
    </row>
    <row r="48" spans="1:17" s="6" customFormat="1" ht="288">
      <c r="A48" s="37" t="s">
        <v>191</v>
      </c>
      <c r="B48" s="38" t="s">
        <v>97</v>
      </c>
      <c r="C48" s="38" t="s">
        <v>100</v>
      </c>
      <c r="D48" s="42" t="s">
        <v>13</v>
      </c>
      <c r="E48" s="42" t="s">
        <v>55</v>
      </c>
      <c r="F48" s="42">
        <v>5</v>
      </c>
      <c r="G48" s="44">
        <v>15000</v>
      </c>
      <c r="H48" s="64" t="s">
        <v>84</v>
      </c>
      <c r="I48" s="42" t="s">
        <v>136</v>
      </c>
      <c r="J48" s="42" t="s">
        <v>92</v>
      </c>
      <c r="K48" s="42" t="s">
        <v>93</v>
      </c>
      <c r="L48" s="42" t="s">
        <v>245</v>
      </c>
      <c r="M48" s="38" t="s">
        <v>296</v>
      </c>
      <c r="N48" s="42" t="s">
        <v>45</v>
      </c>
      <c r="O48" s="42" t="s">
        <v>44</v>
      </c>
      <c r="P48" s="42" t="s">
        <v>98</v>
      </c>
    </row>
    <row r="49" spans="1:16" s="6" customFormat="1" ht="258">
      <c r="A49" s="37" t="s">
        <v>187</v>
      </c>
      <c r="B49" s="43" t="s">
        <v>147</v>
      </c>
      <c r="C49" s="43" t="s">
        <v>148</v>
      </c>
      <c r="D49" s="39" t="s">
        <v>13</v>
      </c>
      <c r="E49" s="39" t="s">
        <v>55</v>
      </c>
      <c r="F49" s="39">
        <v>1</v>
      </c>
      <c r="G49" s="40">
        <v>100000</v>
      </c>
      <c r="H49" s="64" t="s">
        <v>31</v>
      </c>
      <c r="I49" s="39" t="s">
        <v>149</v>
      </c>
      <c r="J49" s="39" t="s">
        <v>150</v>
      </c>
      <c r="K49" s="39" t="s">
        <v>51</v>
      </c>
      <c r="L49" s="42" t="s">
        <v>245</v>
      </c>
      <c r="M49" s="38" t="s">
        <v>298</v>
      </c>
      <c r="N49" s="39" t="s">
        <v>45</v>
      </c>
      <c r="O49" s="39" t="s">
        <v>44</v>
      </c>
      <c r="P49" s="39" t="s">
        <v>98</v>
      </c>
    </row>
    <row r="50" spans="1:16" ht="25.5" customHeight="1">
      <c r="A50" s="188" t="s">
        <v>153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90"/>
    </row>
    <row r="51" spans="1:16" ht="392.25">
      <c r="A51" s="57" t="s">
        <v>194</v>
      </c>
      <c r="B51" s="65" t="s">
        <v>193</v>
      </c>
      <c r="C51" s="65" t="s">
        <v>117</v>
      </c>
      <c r="D51" s="66" t="s">
        <v>13</v>
      </c>
      <c r="E51" s="66" t="s">
        <v>14</v>
      </c>
      <c r="F51" s="66">
        <v>1</v>
      </c>
      <c r="G51" s="67">
        <v>100000</v>
      </c>
      <c r="H51" s="68" t="s">
        <v>84</v>
      </c>
      <c r="I51" s="66" t="s">
        <v>20</v>
      </c>
      <c r="J51" s="66" t="s">
        <v>115</v>
      </c>
      <c r="K51" s="66" t="s">
        <v>116</v>
      </c>
      <c r="L51" s="39" t="s">
        <v>243</v>
      </c>
      <c r="M51" s="43" t="s">
        <v>297</v>
      </c>
      <c r="N51" s="66" t="s">
        <v>114</v>
      </c>
      <c r="O51" s="66" t="s">
        <v>19</v>
      </c>
      <c r="P51" s="55" t="s">
        <v>25</v>
      </c>
    </row>
    <row r="52" spans="1:16" ht="75">
      <c r="A52" s="57" t="s">
        <v>220</v>
      </c>
      <c r="B52" s="65" t="s">
        <v>241</v>
      </c>
      <c r="C52" s="65" t="s">
        <v>216</v>
      </c>
      <c r="D52" s="66" t="s">
        <v>13</v>
      </c>
      <c r="E52" s="66" t="s">
        <v>217</v>
      </c>
      <c r="F52" s="66">
        <v>1</v>
      </c>
      <c r="G52" s="67">
        <v>50000</v>
      </c>
      <c r="H52" s="69">
        <v>45778</v>
      </c>
      <c r="I52" s="66" t="s">
        <v>16</v>
      </c>
      <c r="J52" s="66" t="s">
        <v>218</v>
      </c>
      <c r="K52" s="66" t="s">
        <v>219</v>
      </c>
      <c r="L52" s="39" t="s">
        <v>243</v>
      </c>
      <c r="M52" s="39" t="s">
        <v>286</v>
      </c>
      <c r="N52" s="66" t="s">
        <v>114</v>
      </c>
      <c r="O52" s="66" t="s">
        <v>19</v>
      </c>
      <c r="P52" s="55" t="s">
        <v>242</v>
      </c>
    </row>
    <row r="53" spans="1:16" ht="25.5" customHeight="1">
      <c r="A53" s="187" t="s">
        <v>200</v>
      </c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</row>
    <row r="54" spans="1:16" s="4" customFormat="1" ht="409.5">
      <c r="A54" s="57" t="s">
        <v>201</v>
      </c>
      <c r="B54" s="65" t="s">
        <v>202</v>
      </c>
      <c r="C54" s="65" t="s">
        <v>203</v>
      </c>
      <c r="D54" s="66" t="s">
        <v>13</v>
      </c>
      <c r="E54" s="66" t="s">
        <v>204</v>
      </c>
      <c r="F54" s="55">
        <v>1</v>
      </c>
      <c r="G54" s="59">
        <v>5538</v>
      </c>
      <c r="H54" s="60" t="s">
        <v>84</v>
      </c>
      <c r="I54" s="57" t="s">
        <v>16</v>
      </c>
      <c r="J54" s="57" t="s">
        <v>205</v>
      </c>
      <c r="K54" s="66" t="s">
        <v>246</v>
      </c>
      <c r="L54" s="55" t="s">
        <v>245</v>
      </c>
      <c r="M54" s="58" t="s">
        <v>299</v>
      </c>
      <c r="N54" s="66" t="s">
        <v>114</v>
      </c>
      <c r="O54" s="66" t="s">
        <v>19</v>
      </c>
      <c r="P54" s="33" t="s">
        <v>242</v>
      </c>
    </row>
    <row r="55" spans="1:16" ht="409.5">
      <c r="A55" s="55" t="s">
        <v>206</v>
      </c>
      <c r="B55" s="58" t="s">
        <v>301</v>
      </c>
      <c r="C55" s="58" t="s">
        <v>240</v>
      </c>
      <c r="D55" s="55" t="s">
        <v>86</v>
      </c>
      <c r="E55" s="55" t="s">
        <v>204</v>
      </c>
      <c r="F55" s="55">
        <v>1</v>
      </c>
      <c r="G55" s="59">
        <v>5469</v>
      </c>
      <c r="H55" s="60" t="s">
        <v>84</v>
      </c>
      <c r="I55" s="55" t="s">
        <v>16</v>
      </c>
      <c r="J55" s="55" t="s">
        <v>205</v>
      </c>
      <c r="K55" s="66" t="s">
        <v>246</v>
      </c>
      <c r="L55" s="55" t="s">
        <v>245</v>
      </c>
      <c r="M55" s="58" t="s">
        <v>300</v>
      </c>
      <c r="N55" s="66" t="s">
        <v>114</v>
      </c>
      <c r="O55" s="66" t="s">
        <v>19</v>
      </c>
      <c r="P55" s="33" t="s">
        <v>242</v>
      </c>
    </row>
    <row r="56" spans="1:16" ht="29.25" customHeight="1">
      <c r="A56" s="34"/>
      <c r="B56" s="35"/>
      <c r="C56" s="35"/>
      <c r="D56" s="35"/>
      <c r="E56" s="35"/>
      <c r="F56" s="35"/>
      <c r="G56" s="35"/>
      <c r="H56" s="36"/>
      <c r="I56" s="34"/>
      <c r="J56" s="34"/>
      <c r="K56" s="34"/>
      <c r="L56" s="34"/>
      <c r="M56" s="34"/>
      <c r="N56" s="34"/>
      <c r="O56" s="34"/>
      <c r="P56" s="34"/>
    </row>
    <row r="57" spans="1:16" ht="23.25" customHeight="1">
      <c r="A57" s="196" t="s">
        <v>162</v>
      </c>
      <c r="B57" s="196"/>
      <c r="C57" s="196"/>
      <c r="D57" s="196"/>
      <c r="E57" s="35"/>
      <c r="F57" s="35"/>
      <c r="G57" s="35"/>
      <c r="H57" s="36"/>
      <c r="I57" s="34"/>
      <c r="J57" s="34"/>
      <c r="K57" s="34"/>
      <c r="L57" s="34"/>
      <c r="M57" s="34"/>
      <c r="N57" s="34"/>
      <c r="O57" s="34"/>
      <c r="P57" s="34"/>
    </row>
    <row r="58" spans="1:16" ht="34.5" customHeight="1">
      <c r="A58" s="70" t="s">
        <v>8</v>
      </c>
      <c r="B58" s="70" t="s">
        <v>118</v>
      </c>
      <c r="C58" s="70" t="s">
        <v>119</v>
      </c>
      <c r="D58" s="70" t="s">
        <v>160</v>
      </c>
      <c r="E58" s="35"/>
      <c r="F58" s="35"/>
      <c r="G58" s="35"/>
      <c r="H58" s="36"/>
      <c r="I58" s="34"/>
      <c r="J58" s="34"/>
      <c r="K58" s="34"/>
      <c r="L58" s="34"/>
      <c r="M58" s="34"/>
      <c r="N58" s="34"/>
      <c r="O58" s="34"/>
      <c r="P58" s="34"/>
    </row>
    <row r="59" spans="1:16" ht="30">
      <c r="A59" s="197" t="s">
        <v>18</v>
      </c>
      <c r="B59" s="71" t="s">
        <v>46</v>
      </c>
      <c r="C59" s="71" t="s">
        <v>120</v>
      </c>
      <c r="D59" s="72">
        <f>'Consolidação das Demandas SEDES'!G7</f>
        <v>16000</v>
      </c>
      <c r="E59" s="35"/>
      <c r="F59" s="35"/>
      <c r="G59" s="35"/>
      <c r="H59" s="36"/>
      <c r="I59" s="34"/>
      <c r="J59" s="34"/>
      <c r="K59" s="34"/>
      <c r="L59" s="34"/>
      <c r="M59" s="34"/>
      <c r="N59" s="34"/>
      <c r="O59" s="34"/>
      <c r="P59" s="34"/>
    </row>
    <row r="60" spans="1:16" ht="45">
      <c r="A60" s="197"/>
      <c r="B60" s="71" t="s">
        <v>25</v>
      </c>
      <c r="C60" s="71" t="s">
        <v>120</v>
      </c>
      <c r="D60" s="72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  <c r="E60" s="35"/>
      <c r="F60" s="35"/>
      <c r="G60" s="35"/>
      <c r="H60" s="36"/>
      <c r="I60" s="34"/>
      <c r="J60" s="34"/>
      <c r="K60" s="34"/>
      <c r="L60" s="34"/>
      <c r="M60" s="34"/>
      <c r="N60" s="34"/>
      <c r="O60" s="34"/>
      <c r="P60" s="34"/>
    </row>
    <row r="61" spans="1:16" ht="75">
      <c r="A61" s="197"/>
      <c r="B61" s="73" t="s">
        <v>43</v>
      </c>
      <c r="C61" s="73" t="s">
        <v>121</v>
      </c>
      <c r="D61" s="74">
        <f>'Consolidação das Demandas SEDES'!G15</f>
        <v>60000</v>
      </c>
      <c r="E61" s="35"/>
      <c r="F61" s="35"/>
      <c r="G61" s="35"/>
      <c r="H61" s="36"/>
      <c r="I61" s="34"/>
      <c r="J61" s="34"/>
      <c r="K61" s="34"/>
      <c r="L61" s="34"/>
      <c r="M61" s="34"/>
      <c r="N61" s="34"/>
      <c r="O61" s="34"/>
      <c r="P61" s="34"/>
    </row>
    <row r="62" spans="1:16" ht="15.75">
      <c r="A62" s="198" t="s">
        <v>122</v>
      </c>
      <c r="B62" s="198"/>
      <c r="C62" s="198"/>
      <c r="D62" s="75">
        <f>SUM(D59:D61)</f>
        <v>1330299</v>
      </c>
      <c r="E62" s="35"/>
      <c r="F62" s="35"/>
      <c r="G62" s="35"/>
      <c r="H62" s="36"/>
      <c r="I62" s="34"/>
      <c r="J62" s="34"/>
      <c r="K62" s="34"/>
      <c r="L62" s="34"/>
      <c r="M62" s="34"/>
      <c r="N62" s="34"/>
      <c r="O62" s="34"/>
      <c r="P62" s="34"/>
    </row>
    <row r="63" spans="1:16" ht="30">
      <c r="A63" s="197" t="s">
        <v>45</v>
      </c>
      <c r="B63" s="73" t="s">
        <v>46</v>
      </c>
      <c r="C63" s="73" t="s">
        <v>120</v>
      </c>
      <c r="D63" s="74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  <c r="E63" s="35"/>
      <c r="F63" s="35"/>
      <c r="G63" s="35"/>
      <c r="H63" s="36"/>
      <c r="I63" s="34"/>
      <c r="J63" s="34"/>
      <c r="K63" s="34"/>
      <c r="L63" s="34"/>
      <c r="M63" s="34"/>
      <c r="N63" s="34"/>
      <c r="O63" s="34"/>
      <c r="P63" s="34"/>
    </row>
    <row r="64" spans="1:16" ht="45">
      <c r="A64" s="197"/>
      <c r="B64" s="73" t="s">
        <v>56</v>
      </c>
      <c r="C64" s="73" t="s">
        <v>120</v>
      </c>
      <c r="D64" s="74">
        <f>'Consolidação das Demandas SEDES'!G28+'Consolidação das Demandas SEDES'!G29+'Consolidação das Demandas SEDES'!G30</f>
        <v>68900</v>
      </c>
      <c r="E64" s="35"/>
      <c r="F64" s="35"/>
      <c r="G64" s="35"/>
      <c r="H64" s="36"/>
      <c r="I64" s="34"/>
      <c r="J64" s="34"/>
      <c r="K64" s="34"/>
      <c r="L64" s="34"/>
      <c r="M64" s="34"/>
      <c r="N64" s="34"/>
      <c r="O64" s="34"/>
      <c r="P64" s="34"/>
    </row>
    <row r="65" spans="1:16" ht="30">
      <c r="A65" s="197"/>
      <c r="B65" s="73" t="s">
        <v>62</v>
      </c>
      <c r="C65" s="73" t="s">
        <v>120</v>
      </c>
      <c r="D65" s="74">
        <f>'Consolidação das Demandas SEDES'!G31+'Consolidação das Demandas SEDES'!G32</f>
        <v>99000</v>
      </c>
      <c r="E65" s="35"/>
      <c r="F65" s="35"/>
      <c r="G65" s="35"/>
      <c r="H65" s="36"/>
      <c r="I65" s="34"/>
      <c r="J65" s="34"/>
      <c r="K65" s="34"/>
      <c r="L65" s="34"/>
      <c r="M65" s="34"/>
      <c r="N65" s="34"/>
      <c r="O65" s="34"/>
      <c r="P65" s="34"/>
    </row>
    <row r="66" spans="1:16" ht="45">
      <c r="A66" s="197"/>
      <c r="B66" s="71" t="s">
        <v>25</v>
      </c>
      <c r="C66" s="71" t="s">
        <v>120</v>
      </c>
      <c r="D66" s="72">
        <f>'Consolidação das Demandas SEDES'!G33+'Consolidação das Demandas SEDES'!G34+'Consolidação das Demandas SEDES'!G35+'Consolidação das Demandas SEDES'!G36+G37+G38+G39</f>
        <v>101539</v>
      </c>
      <c r="E66" s="35"/>
      <c r="F66" s="35"/>
      <c r="G66" s="35"/>
      <c r="H66" s="36"/>
      <c r="I66" s="34"/>
      <c r="J66" s="34"/>
      <c r="K66" s="34"/>
      <c r="L66" s="34"/>
      <c r="M66" s="34"/>
      <c r="N66" s="34"/>
      <c r="O66" s="34"/>
      <c r="P66" s="34"/>
    </row>
    <row r="67" spans="1:16" ht="30">
      <c r="A67" s="197"/>
      <c r="B67" s="76" t="s">
        <v>94</v>
      </c>
      <c r="C67" s="76" t="s">
        <v>120</v>
      </c>
      <c r="D67" s="77">
        <f>'Consolidação das Demandas SEDES'!G41+G42</f>
        <v>26048</v>
      </c>
      <c r="E67" s="35"/>
      <c r="F67" s="35"/>
      <c r="G67" s="35"/>
      <c r="H67" s="36"/>
      <c r="I67" s="34"/>
      <c r="J67" s="34"/>
      <c r="K67" s="34"/>
      <c r="L67" s="34"/>
      <c r="M67" s="34"/>
      <c r="N67" s="34"/>
      <c r="O67" s="34"/>
      <c r="P67" s="34"/>
    </row>
    <row r="68" spans="1:16" ht="75">
      <c r="A68" s="197"/>
      <c r="B68" s="76" t="s">
        <v>98</v>
      </c>
      <c r="C68" s="76" t="s">
        <v>121</v>
      </c>
      <c r="D68" s="77">
        <f>'Consolidação das Demandas SEDES'!G47+'Consolidação das Demandas SEDES'!G48+'Consolidação das Demandas SEDES'!G49</f>
        <v>175000</v>
      </c>
      <c r="E68" s="35"/>
      <c r="F68" s="35"/>
      <c r="G68" s="35"/>
      <c r="H68" s="36"/>
      <c r="I68" s="34"/>
      <c r="J68" s="34"/>
      <c r="K68" s="34"/>
      <c r="L68" s="34"/>
      <c r="M68" s="34"/>
      <c r="N68" s="34"/>
      <c r="O68" s="34"/>
      <c r="P68" s="34"/>
    </row>
    <row r="69" spans="1:16" ht="15.75">
      <c r="A69" s="198" t="s">
        <v>122</v>
      </c>
      <c r="B69" s="198"/>
      <c r="C69" s="198"/>
      <c r="D69" s="75">
        <f>SUM(D63:D68)</f>
        <v>550871</v>
      </c>
      <c r="E69" s="35"/>
      <c r="F69" s="35"/>
      <c r="G69" s="35"/>
      <c r="H69" s="36"/>
      <c r="I69" s="34"/>
      <c r="J69" s="34"/>
      <c r="K69" s="34"/>
      <c r="L69" s="34"/>
      <c r="M69" s="34"/>
      <c r="N69" s="34"/>
      <c r="O69" s="34"/>
      <c r="P69" s="34"/>
    </row>
    <row r="70" spans="1:16" ht="45">
      <c r="A70" s="55" t="s">
        <v>158</v>
      </c>
      <c r="B70" s="76" t="s">
        <v>101</v>
      </c>
      <c r="C70" s="76" t="s">
        <v>120</v>
      </c>
      <c r="D70" s="77">
        <f>'Consolidação das Demandas SEDES'!G43</f>
        <v>32433</v>
      </c>
      <c r="E70" s="35"/>
      <c r="F70" s="35"/>
      <c r="G70" s="35"/>
      <c r="H70" s="36"/>
      <c r="I70" s="34"/>
      <c r="J70" s="34"/>
      <c r="K70" s="34"/>
      <c r="L70" s="34"/>
      <c r="M70" s="34"/>
      <c r="N70" s="34"/>
      <c r="O70" s="34"/>
      <c r="P70" s="34"/>
    </row>
    <row r="71" spans="1:16" ht="15.75">
      <c r="A71" s="198" t="s">
        <v>122</v>
      </c>
      <c r="B71" s="198"/>
      <c r="C71" s="198"/>
      <c r="D71" s="75">
        <f>SUM(D70:D70)</f>
        <v>32433</v>
      </c>
      <c r="E71" s="35"/>
      <c r="F71" s="35"/>
      <c r="G71" s="35"/>
      <c r="H71" s="36"/>
      <c r="I71" s="34"/>
      <c r="J71" s="34"/>
      <c r="K71" s="34"/>
      <c r="L71" s="34"/>
      <c r="M71" s="34"/>
      <c r="N71" s="34"/>
      <c r="O71" s="34"/>
      <c r="P71" s="34"/>
    </row>
    <row r="72" spans="1:16" ht="45">
      <c r="A72" s="197" t="s">
        <v>247</v>
      </c>
      <c r="B72" s="78" t="s">
        <v>25</v>
      </c>
      <c r="C72" s="78" t="s">
        <v>120</v>
      </c>
      <c r="D72" s="79">
        <f>G40</f>
        <v>100000</v>
      </c>
      <c r="E72" s="35"/>
      <c r="F72" s="35"/>
      <c r="G72" s="35"/>
      <c r="H72" s="36"/>
      <c r="I72" s="34"/>
      <c r="J72" s="34"/>
      <c r="K72" s="34"/>
      <c r="L72" s="34"/>
      <c r="M72" s="34"/>
      <c r="N72" s="34"/>
      <c r="O72" s="34"/>
      <c r="P72" s="34"/>
    </row>
    <row r="73" spans="1:16" ht="75">
      <c r="A73" s="197"/>
      <c r="B73" s="71" t="s">
        <v>109</v>
      </c>
      <c r="C73" s="71" t="s">
        <v>121</v>
      </c>
      <c r="D73" s="79">
        <f>'Consolidação das Demandas SEDES'!G44+'Consolidação das Demandas SEDES'!G45</f>
        <v>6430520</v>
      </c>
      <c r="E73" s="35"/>
      <c r="F73" s="35"/>
      <c r="G73" s="35"/>
      <c r="H73" s="36"/>
      <c r="I73" s="34"/>
      <c r="J73" s="34"/>
      <c r="K73" s="34"/>
      <c r="L73" s="34"/>
      <c r="M73" s="34"/>
      <c r="N73" s="34"/>
      <c r="O73" s="34"/>
      <c r="P73" s="34"/>
    </row>
    <row r="74" spans="1:16" ht="15.75">
      <c r="A74" s="198" t="s">
        <v>248</v>
      </c>
      <c r="B74" s="198"/>
      <c r="C74" s="198"/>
      <c r="D74" s="75">
        <f>SUM(D72:D73)</f>
        <v>6530520</v>
      </c>
      <c r="E74" s="35"/>
      <c r="F74" s="35"/>
      <c r="G74" s="35"/>
      <c r="H74" s="36"/>
      <c r="I74" s="34"/>
      <c r="J74" s="34"/>
      <c r="K74" s="34"/>
      <c r="L74" s="34"/>
      <c r="M74" s="34"/>
      <c r="N74" s="34"/>
      <c r="O74" s="34"/>
      <c r="P74" s="34"/>
    </row>
    <row r="75" spans="1:16" ht="75">
      <c r="A75" s="55" t="s">
        <v>111</v>
      </c>
      <c r="B75" s="71" t="s">
        <v>109</v>
      </c>
      <c r="C75" s="71" t="s">
        <v>121</v>
      </c>
      <c r="D75" s="72">
        <f>'Consolidação das Demandas SEDES'!G46</f>
        <v>10000000</v>
      </c>
      <c r="E75" s="35"/>
      <c r="F75" s="35"/>
      <c r="G75" s="35"/>
      <c r="H75" s="36"/>
      <c r="I75" s="34"/>
      <c r="J75" s="34"/>
      <c r="K75" s="34"/>
      <c r="L75" s="34"/>
      <c r="M75" s="34"/>
      <c r="N75" s="34"/>
      <c r="O75" s="34"/>
      <c r="P75" s="34"/>
    </row>
    <row r="76" spans="1:16" ht="15.75">
      <c r="A76" s="198" t="s">
        <v>122</v>
      </c>
      <c r="B76" s="198"/>
      <c r="C76" s="198"/>
      <c r="D76" s="75">
        <f>SUM(D75)</f>
        <v>10000000</v>
      </c>
      <c r="E76" s="35"/>
      <c r="F76" s="35"/>
      <c r="G76" s="35"/>
      <c r="H76" s="36"/>
      <c r="I76" s="34"/>
      <c r="J76" s="34"/>
      <c r="K76" s="34"/>
      <c r="L76" s="34"/>
      <c r="M76" s="34"/>
      <c r="N76" s="34"/>
      <c r="O76" s="34"/>
      <c r="P76" s="34"/>
    </row>
    <row r="77" spans="1:16" ht="45">
      <c r="A77" s="197" t="s">
        <v>114</v>
      </c>
      <c r="B77" s="78" t="s">
        <v>25</v>
      </c>
      <c r="C77" s="71" t="s">
        <v>120</v>
      </c>
      <c r="D77" s="72">
        <f>'Consolidação das Demandas SEDES'!G51</f>
        <v>100000</v>
      </c>
      <c r="E77" s="35"/>
      <c r="F77" s="35"/>
      <c r="G77" s="35"/>
      <c r="H77" s="36"/>
      <c r="I77" s="34"/>
      <c r="J77" s="34"/>
      <c r="K77" s="34"/>
      <c r="L77" s="34"/>
      <c r="M77" s="34"/>
      <c r="N77" s="34"/>
      <c r="O77" s="34"/>
      <c r="P77" s="34"/>
    </row>
    <row r="78" spans="1:16" ht="30">
      <c r="A78" s="197"/>
      <c r="B78" s="76" t="s">
        <v>94</v>
      </c>
      <c r="C78" s="76" t="s">
        <v>120</v>
      </c>
      <c r="D78" s="72">
        <f>'Consolidação das Demandas SEDES'!G52+'Consolidação das Demandas SEDES'!G54+'Consolidação das Demandas SEDES'!G55</f>
        <v>61007</v>
      </c>
      <c r="E78" s="35"/>
      <c r="F78" s="35"/>
      <c r="G78" s="35"/>
      <c r="H78" s="36"/>
      <c r="I78" s="34"/>
      <c r="J78" s="34"/>
      <c r="K78" s="34"/>
      <c r="L78" s="34"/>
      <c r="M78" s="34"/>
      <c r="N78" s="34"/>
      <c r="O78" s="34"/>
      <c r="P78" s="34"/>
    </row>
    <row r="79" spans="1:16" ht="15" customHeight="1">
      <c r="A79" s="198" t="s">
        <v>122</v>
      </c>
      <c r="B79" s="198"/>
      <c r="C79" s="198"/>
      <c r="D79" s="75">
        <f>SUM(D77:D78)</f>
        <v>161007</v>
      </c>
      <c r="E79" s="35"/>
      <c r="F79" s="35"/>
      <c r="G79" s="35"/>
      <c r="H79" s="36"/>
      <c r="I79" s="34"/>
      <c r="J79" s="34"/>
      <c r="K79" s="34"/>
      <c r="L79" s="34"/>
      <c r="M79" s="34"/>
      <c r="N79" s="34"/>
      <c r="O79" s="34"/>
      <c r="P79" s="34"/>
    </row>
    <row r="80" spans="1:16" ht="15.75">
      <c r="A80" s="198" t="s">
        <v>161</v>
      </c>
      <c r="B80" s="198"/>
      <c r="C80" s="198"/>
      <c r="D80" s="75">
        <f>D62+D69+D71+D74+D76+D79</f>
        <v>18605130</v>
      </c>
      <c r="E80" s="35"/>
      <c r="F80" s="35"/>
      <c r="G80" s="35"/>
      <c r="H80" s="36"/>
      <c r="I80" s="34"/>
      <c r="J80" s="34"/>
      <c r="K80" s="34"/>
      <c r="L80" s="34"/>
      <c r="M80" s="34"/>
      <c r="N80" s="34"/>
      <c r="O80" s="34"/>
      <c r="P80" s="34"/>
    </row>
    <row r="81" spans="1:16" ht="15" customHeight="1">
      <c r="A81" s="34"/>
      <c r="B81" s="35"/>
      <c r="C81" s="35"/>
      <c r="D81" s="35"/>
      <c r="E81" s="35"/>
      <c r="F81" s="35"/>
      <c r="G81" s="35"/>
      <c r="H81" s="36"/>
      <c r="I81" s="34"/>
      <c r="J81" s="34"/>
      <c r="K81" s="34"/>
      <c r="L81" s="34"/>
      <c r="M81" s="34"/>
      <c r="N81" s="34"/>
      <c r="O81" s="34"/>
      <c r="P81" s="34"/>
    </row>
    <row r="82" spans="1:16" ht="15" customHeight="1">
      <c r="A82" s="34"/>
      <c r="B82" s="35"/>
      <c r="C82" s="35"/>
      <c r="D82" s="35"/>
      <c r="E82" s="35"/>
      <c r="F82" s="35"/>
      <c r="G82" s="35"/>
      <c r="H82" s="36"/>
      <c r="I82" s="34"/>
      <c r="J82" s="34"/>
      <c r="K82" s="34"/>
      <c r="L82" s="34"/>
      <c r="M82" s="34"/>
      <c r="N82" s="34"/>
      <c r="O82" s="34"/>
      <c r="P82" s="34"/>
    </row>
  </sheetData>
  <autoFilter ref="A5:P53" xr:uid="{00000000-0009-0000-0000-000000000000}"/>
  <mergeCells count="20">
    <mergeCell ref="A79:C79"/>
    <mergeCell ref="A80:C80"/>
    <mergeCell ref="A71:C71"/>
    <mergeCell ref="A72:A73"/>
    <mergeCell ref="A74:C74"/>
    <mergeCell ref="A76:C76"/>
    <mergeCell ref="A77:A78"/>
    <mergeCell ref="A57:D57"/>
    <mergeCell ref="A59:A61"/>
    <mergeCell ref="A62:C62"/>
    <mergeCell ref="A63:A68"/>
    <mergeCell ref="A69:C69"/>
    <mergeCell ref="A53:P53"/>
    <mergeCell ref="A16:P16"/>
    <mergeCell ref="A50:P50"/>
    <mergeCell ref="N4:P4"/>
    <mergeCell ref="B1:P1"/>
    <mergeCell ref="A2:P2"/>
    <mergeCell ref="A6:P6"/>
    <mergeCell ref="A4:M4"/>
  </mergeCells>
  <phoneticPr fontId="16" type="noConversion"/>
  <printOptions horizontalCentered="1" verticalCentered="1"/>
  <pageMargins left="0.25" right="0.25" top="0.75" bottom="0.75" header="0.3" footer="0.3"/>
  <pageSetup paperSize="9" scale="86" orientation="portrait" r:id="rId1"/>
  <rowBreaks count="4" manualBreakCount="4">
    <brk id="15" max="16383" man="1"/>
    <brk id="49" max="16383" man="1"/>
    <brk id="56" max="16383" man="1"/>
    <brk id="8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G27"/>
  <sheetViews>
    <sheetView zoomScale="86" zoomScaleNormal="86" zoomScaleSheetLayoutView="86" workbookViewId="0">
      <selection activeCell="D11" sqref="D11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31.855468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210" t="s">
        <v>162</v>
      </c>
      <c r="B1" s="210"/>
      <c r="C1" s="210"/>
      <c r="D1" s="210"/>
    </row>
    <row r="2" spans="1:7" s="2" customFormat="1" ht="20.100000000000001" customHeight="1">
      <c r="A2" s="10" t="s">
        <v>8</v>
      </c>
      <c r="B2" s="10" t="s">
        <v>118</v>
      </c>
      <c r="C2" s="10" t="s">
        <v>119</v>
      </c>
      <c r="D2" s="10" t="s">
        <v>160</v>
      </c>
    </row>
    <row r="3" spans="1:7" s="2" customFormat="1" ht="39.950000000000003" customHeight="1">
      <c r="A3" s="202" t="s">
        <v>18</v>
      </c>
      <c r="B3" s="24" t="s">
        <v>46</v>
      </c>
      <c r="C3" s="24" t="s">
        <v>120</v>
      </c>
      <c r="D3" s="25">
        <f>'Consolidação das Demandas SEDES'!G7</f>
        <v>16000</v>
      </c>
    </row>
    <row r="4" spans="1:7" s="4" customFormat="1" ht="39.950000000000003" customHeight="1">
      <c r="A4" s="209"/>
      <c r="B4" s="24" t="s">
        <v>25</v>
      </c>
      <c r="C4" s="24" t="s">
        <v>120</v>
      </c>
      <c r="D4" s="25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</row>
    <row r="5" spans="1:7" s="4" customFormat="1" ht="54">
      <c r="A5" s="203"/>
      <c r="B5" s="9" t="s">
        <v>43</v>
      </c>
      <c r="C5" s="9" t="s">
        <v>121</v>
      </c>
      <c r="D5" s="11">
        <f>'Consolidação das Demandas SEDES'!G15</f>
        <v>60000</v>
      </c>
      <c r="F5" s="16"/>
    </row>
    <row r="6" spans="1:7" s="4" customFormat="1" ht="20.100000000000001" customHeight="1">
      <c r="A6" s="200" t="s">
        <v>122</v>
      </c>
      <c r="B6" s="201"/>
      <c r="C6" s="201"/>
      <c r="D6" s="12">
        <f>SUM(D3:D5)</f>
        <v>1330299</v>
      </c>
    </row>
    <row r="7" spans="1:7" ht="39.950000000000003" customHeight="1">
      <c r="A7" s="209" t="s">
        <v>45</v>
      </c>
      <c r="B7" s="9" t="s">
        <v>46</v>
      </c>
      <c r="C7" s="9" t="s">
        <v>120</v>
      </c>
      <c r="D7" s="11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</row>
    <row r="8" spans="1:7" ht="39.950000000000003" customHeight="1">
      <c r="A8" s="209"/>
      <c r="B8" s="9" t="s">
        <v>56</v>
      </c>
      <c r="C8" s="9" t="s">
        <v>120</v>
      </c>
      <c r="D8" s="11">
        <f>'Consolidação das Demandas SEDES'!G28+'Consolidação das Demandas SEDES'!G29+'Consolidação das Demandas SEDES'!G30</f>
        <v>68900</v>
      </c>
    </row>
    <row r="9" spans="1:7" ht="39.950000000000003" customHeight="1">
      <c r="A9" s="209"/>
      <c r="B9" s="9" t="s">
        <v>62</v>
      </c>
      <c r="C9" s="9" t="s">
        <v>120</v>
      </c>
      <c r="D9" s="11">
        <f>'Consolidação das Demandas SEDES'!G31+'Consolidação das Demandas SEDES'!G32</f>
        <v>99000</v>
      </c>
    </row>
    <row r="10" spans="1:7" ht="39.950000000000003" customHeight="1">
      <c r="A10" s="209"/>
      <c r="B10" s="24" t="s">
        <v>25</v>
      </c>
      <c r="C10" s="24" t="s">
        <v>120</v>
      </c>
      <c r="D10" s="25">
        <f>'Consolidação das Demandas SEDES'!G33+'Consolidação das Demandas SEDES'!G34+'Consolidação das Demandas SEDES'!G35+'Consolidação das Demandas SEDES'!G36+'Consolidação das Demandas SEDES'!G37+'Consolidação das Demandas SEDES'!G38+'Consolidação das Demandas SEDES'!G39</f>
        <v>101539</v>
      </c>
      <c r="F10" s="17"/>
    </row>
    <row r="11" spans="1:7" ht="39.950000000000003" customHeight="1">
      <c r="A11" s="209"/>
      <c r="B11" s="13" t="s">
        <v>94</v>
      </c>
      <c r="C11" s="13" t="s">
        <v>120</v>
      </c>
      <c r="D11" s="14">
        <f>'Consolidação das Demandas SEDES'!G41+'Consolidação das Demandas SEDES'!G42</f>
        <v>26048</v>
      </c>
      <c r="G11" s="18"/>
    </row>
    <row r="12" spans="1:7" ht="54">
      <c r="A12" s="203"/>
      <c r="B12" s="13" t="s">
        <v>98</v>
      </c>
      <c r="C12" s="13" t="s">
        <v>121</v>
      </c>
      <c r="D12" s="14">
        <f>'Consolidação das Demandas SEDES'!G47+'Consolidação das Demandas SEDES'!G48+'Consolidação das Demandas SEDES'!G49</f>
        <v>175000</v>
      </c>
      <c r="F12" s="17"/>
    </row>
    <row r="13" spans="1:7" ht="20.100000000000001" customHeight="1">
      <c r="A13" s="200" t="s">
        <v>122</v>
      </c>
      <c r="B13" s="201"/>
      <c r="C13" s="201"/>
      <c r="D13" s="12">
        <f>SUM(D7:D12)</f>
        <v>550871</v>
      </c>
    </row>
    <row r="14" spans="1:7" ht="39.950000000000003" customHeight="1">
      <c r="A14" s="23" t="s">
        <v>158</v>
      </c>
      <c r="B14" s="13" t="s">
        <v>101</v>
      </c>
      <c r="C14" s="13" t="s">
        <v>120</v>
      </c>
      <c r="D14" s="14">
        <f>'Consolidação das Demandas SEDES'!G43</f>
        <v>32433</v>
      </c>
      <c r="F14" s="15"/>
    </row>
    <row r="15" spans="1:7" s="8" customFormat="1" ht="20.100000000000001" customHeight="1">
      <c r="A15" s="200" t="s">
        <v>122</v>
      </c>
      <c r="B15" s="201"/>
      <c r="C15" s="201"/>
      <c r="D15" s="12">
        <f>SUM(D14:D14)</f>
        <v>32433</v>
      </c>
      <c r="G15" s="19"/>
    </row>
    <row r="16" spans="1:7" s="8" customFormat="1" ht="49.5" customHeight="1">
      <c r="A16" s="204" t="s">
        <v>247</v>
      </c>
      <c r="B16" s="20" t="s">
        <v>25</v>
      </c>
      <c r="C16" s="20" t="s">
        <v>120</v>
      </c>
      <c r="D16" s="21">
        <f>'Consolidação das Demandas SEDES'!G40</f>
        <v>100000</v>
      </c>
      <c r="G16" s="19"/>
    </row>
    <row r="17" spans="1:7" s="8" customFormat="1" ht="57" customHeight="1">
      <c r="A17" s="205"/>
      <c r="B17" s="24" t="s">
        <v>109</v>
      </c>
      <c r="C17" s="24" t="s">
        <v>121</v>
      </c>
      <c r="D17" s="21">
        <f>'Consolidação das Demandas SEDES'!G44+'Consolidação das Demandas SEDES'!G45</f>
        <v>6430520</v>
      </c>
      <c r="G17" s="19"/>
    </row>
    <row r="18" spans="1:7" s="8" customFormat="1" ht="20.100000000000001" customHeight="1">
      <c r="A18" s="206" t="s">
        <v>248</v>
      </c>
      <c r="B18" s="207"/>
      <c r="C18" s="208"/>
      <c r="D18" s="32">
        <f>SUM(D16:D17)</f>
        <v>6530520</v>
      </c>
      <c r="G18" s="19"/>
    </row>
    <row r="19" spans="1:7" ht="54">
      <c r="A19" s="7" t="s">
        <v>111</v>
      </c>
      <c r="B19" s="24" t="s">
        <v>109</v>
      </c>
      <c r="C19" s="24" t="s">
        <v>121</v>
      </c>
      <c r="D19" s="25">
        <f>'Consolidação das Demandas SEDES'!G46</f>
        <v>10000000</v>
      </c>
    </row>
    <row r="20" spans="1:7" ht="20.100000000000001" customHeight="1">
      <c r="A20" s="199" t="s">
        <v>122</v>
      </c>
      <c r="B20" s="199"/>
      <c r="C20" s="199"/>
      <c r="D20" s="12">
        <f>SUM(D19)</f>
        <v>10000000</v>
      </c>
    </row>
    <row r="21" spans="1:7" ht="39.950000000000003" customHeight="1">
      <c r="A21" s="202" t="s">
        <v>114</v>
      </c>
      <c r="B21" s="20" t="s">
        <v>25</v>
      </c>
      <c r="C21" s="24" t="s">
        <v>120</v>
      </c>
      <c r="D21" s="25">
        <f>'Consolidação das Demandas SEDES'!G51</f>
        <v>100000</v>
      </c>
    </row>
    <row r="22" spans="1:7" ht="39.950000000000003" customHeight="1">
      <c r="A22" s="203"/>
      <c r="B22" s="13" t="s">
        <v>94</v>
      </c>
      <c r="C22" s="13" t="s">
        <v>120</v>
      </c>
      <c r="D22" s="25">
        <f>'Consolidação das Demandas SEDES'!G52+'Consolidação das Demandas SEDES'!G54+'Consolidação das Demandas SEDES'!G55</f>
        <v>61007</v>
      </c>
    </row>
    <row r="23" spans="1:7" ht="20.100000000000001" customHeight="1">
      <c r="A23" s="199" t="s">
        <v>122</v>
      </c>
      <c r="B23" s="199"/>
      <c r="C23" s="199"/>
      <c r="D23" s="12">
        <f>SUM(D21:D22)</f>
        <v>161007</v>
      </c>
    </row>
    <row r="24" spans="1:7" s="6" customFormat="1" ht="20.100000000000001" customHeight="1">
      <c r="A24" s="199" t="s">
        <v>161</v>
      </c>
      <c r="B24" s="199"/>
      <c r="C24" s="199"/>
      <c r="D24" s="12">
        <f>D6+D13+D15+D18+D20+D23</f>
        <v>18605130</v>
      </c>
    </row>
    <row r="25" spans="1:7" ht="15" customHeight="1">
      <c r="A25" s="5"/>
      <c r="B25" s="5"/>
      <c r="C25" s="22"/>
      <c r="D25" s="22"/>
    </row>
    <row r="26" spans="1:7" ht="15" customHeight="1">
      <c r="A26" s="5"/>
      <c r="B26" s="5"/>
      <c r="C26" s="5"/>
      <c r="D26" s="5"/>
    </row>
    <row r="27" spans="1:7" ht="15" customHeight="1">
      <c r="A27" s="5"/>
      <c r="B27" s="5"/>
      <c r="C27" s="5"/>
      <c r="D27" s="5"/>
    </row>
  </sheetData>
  <mergeCells count="12">
    <mergeCell ref="A6:C6"/>
    <mergeCell ref="A7:A12"/>
    <mergeCell ref="A13:C13"/>
    <mergeCell ref="A1:D1"/>
    <mergeCell ref="A3:A5"/>
    <mergeCell ref="A20:C20"/>
    <mergeCell ref="A23:C23"/>
    <mergeCell ref="A24:C24"/>
    <mergeCell ref="A15:C15"/>
    <mergeCell ref="A21:A22"/>
    <mergeCell ref="A16:A17"/>
    <mergeCell ref="A18:C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Consolidação das Demandas atual</vt:lpstr>
      <vt:lpstr>Consolidação das Demandas SEDES</vt:lpstr>
      <vt:lpstr>Resumo Orçamentário </vt:lpstr>
      <vt:lpstr>'Consolidação das Demandas atual'!Area_de_impressao</vt:lpstr>
      <vt:lpstr>'Consolidação das Demandas SEDES'!Area_de_impressao</vt:lpstr>
      <vt:lpstr>'Resumo Orçamentário '!Area_de_impressao</vt:lpstr>
      <vt:lpstr>'Consolidação das Demandas atual'!Titulos_de_impressao</vt:lpstr>
      <vt:lpstr>'Consolidação das Demandas SEDES'!Titulos_de_impressao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Karine Lyrio da Silva</cp:lastModifiedBy>
  <cp:revision/>
  <cp:lastPrinted>2025-12-10T14:13:36Z</cp:lastPrinted>
  <dcterms:created xsi:type="dcterms:W3CDTF">2021-02-24T12:05:22Z</dcterms:created>
  <dcterms:modified xsi:type="dcterms:W3CDTF">2025-12-10T14:19:42Z</dcterms:modified>
  <cp:category/>
  <cp:contentStatus/>
</cp:coreProperties>
</file>